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D:\Daten\WebSolutions\ControllerSpielwiese\download\"/>
    </mc:Choice>
  </mc:AlternateContent>
  <bookViews>
    <workbookView xWindow="0" yWindow="0" windowWidth="2160" windowHeight="0" tabRatio="870" activeTab="2"/>
  </bookViews>
  <sheets>
    <sheet name="Monatsentwicklung" sheetId="8" r:id="rId1"/>
    <sheet name="Kapitaldienst z. Stichtag" sheetId="6" r:id="rId2"/>
    <sheet name="D1" sheetId="10" r:id="rId3"/>
    <sheet name="D2" sheetId="39" r:id="rId4"/>
    <sheet name="D3" sheetId="40" r:id="rId5"/>
    <sheet name="D4" sheetId="41" r:id="rId6"/>
    <sheet name="D5" sheetId="42" r:id="rId7"/>
    <sheet name="D6" sheetId="43" r:id="rId8"/>
    <sheet name="D7" sheetId="44" r:id="rId9"/>
    <sheet name="D8" sheetId="45" r:id="rId10"/>
    <sheet name="D9" sheetId="46" r:id="rId11"/>
    <sheet name="D10" sheetId="47" r:id="rId12"/>
    <sheet name="D11" sheetId="48" r:id="rId13"/>
    <sheet name="D12" sheetId="49" r:id="rId14"/>
    <sheet name="D13" sheetId="50" r:id="rId15"/>
    <sheet name="D14" sheetId="51" r:id="rId16"/>
    <sheet name="D15" sheetId="52" r:id="rId17"/>
    <sheet name="D16" sheetId="53" r:id="rId18"/>
    <sheet name="D17" sheetId="54" r:id="rId19"/>
    <sheet name="D18" sheetId="55" r:id="rId20"/>
    <sheet name="D19" sheetId="56" r:id="rId21"/>
    <sheet name="D20" sheetId="57" r:id="rId22"/>
    <sheet name="D21" sheetId="58" r:id="rId23"/>
    <sheet name="D22" sheetId="59" r:id="rId24"/>
    <sheet name="D23" sheetId="60" r:id="rId25"/>
    <sheet name="D24" sheetId="61" r:id="rId26"/>
    <sheet name="D25" sheetId="62" r:id="rId27"/>
    <sheet name="D26" sheetId="63" r:id="rId28"/>
    <sheet name="D27" sheetId="64" r:id="rId29"/>
    <sheet name="D28" sheetId="65" r:id="rId30"/>
    <sheet name="D29" sheetId="66" r:id="rId31"/>
    <sheet name="D30" sheetId="67" r:id="rId32"/>
  </sheets>
  <definedNames>
    <definedName name="_xlnm._FilterDatabase" localSheetId="2" hidden="1">'D1'!$B$18:$L$498</definedName>
    <definedName name="_xlnm._FilterDatabase" localSheetId="11" hidden="1">'D10'!$B$18:$L$498</definedName>
    <definedName name="_xlnm._FilterDatabase" localSheetId="12" hidden="1">'D11'!$B$18:$L$498</definedName>
    <definedName name="_xlnm._FilterDatabase" localSheetId="13" hidden="1">'D12'!$B$18:$L$498</definedName>
    <definedName name="_xlnm._FilterDatabase" localSheetId="14" hidden="1">'D13'!$B$18:$L$498</definedName>
    <definedName name="_xlnm._FilterDatabase" localSheetId="15" hidden="1">'D14'!$B$18:$L$498</definedName>
    <definedName name="_xlnm._FilterDatabase" localSheetId="16" hidden="1">'D15'!$B$18:$L$498</definedName>
    <definedName name="_xlnm._FilterDatabase" localSheetId="17" hidden="1">'D16'!$B$18:$L$498</definedName>
    <definedName name="_xlnm._FilterDatabase" localSheetId="18" hidden="1">'D17'!$B$18:$L$498</definedName>
    <definedName name="_xlnm._FilterDatabase" localSheetId="19" hidden="1">'D18'!$B$18:$L$498</definedName>
    <definedName name="_xlnm._FilterDatabase" localSheetId="20" hidden="1">'D19'!$B$18:$L$498</definedName>
    <definedName name="_xlnm._FilterDatabase" localSheetId="3" hidden="1">'D2'!$B$18:$L$498</definedName>
    <definedName name="_xlnm._FilterDatabase" localSheetId="21" hidden="1">'D20'!$B$18:$L$498</definedName>
    <definedName name="_xlnm._FilterDatabase" localSheetId="22" hidden="1">'D21'!$B$18:$L$498</definedName>
    <definedName name="_xlnm._FilterDatabase" localSheetId="23" hidden="1">'D22'!$B$18:$L$498</definedName>
    <definedName name="_xlnm._FilterDatabase" localSheetId="24" hidden="1">'D23'!$B$18:$L$498</definedName>
    <definedName name="_xlnm._FilterDatabase" localSheetId="25" hidden="1">'D24'!$B$18:$L$498</definedName>
    <definedName name="_xlnm._FilterDatabase" localSheetId="26" hidden="1">'D25'!$B$18:$L$498</definedName>
    <definedName name="_xlnm._FilterDatabase" localSheetId="27" hidden="1">'D26'!$B$18:$L$498</definedName>
    <definedName name="_xlnm._FilterDatabase" localSheetId="28" hidden="1">'D27'!$B$18:$L$498</definedName>
    <definedName name="_xlnm._FilterDatabase" localSheetId="29" hidden="1">'D28'!$B$18:$L$498</definedName>
    <definedName name="_xlnm._FilterDatabase" localSheetId="30" hidden="1">'D29'!$B$18:$L$498</definedName>
    <definedName name="_xlnm._FilterDatabase" localSheetId="4" hidden="1">'D3'!$B$18:$L$498</definedName>
    <definedName name="_xlnm._FilterDatabase" localSheetId="31" hidden="1">'D30'!$B$18:$L$498</definedName>
    <definedName name="_xlnm._FilterDatabase" localSheetId="5" hidden="1">'D4'!$B$18:$L$498</definedName>
    <definedName name="_xlnm._FilterDatabase" localSheetId="6" hidden="1">'D5'!$B$18:$L$498</definedName>
    <definedName name="_xlnm._FilterDatabase" localSheetId="7" hidden="1">'D6'!$B$18:$L$498</definedName>
    <definedName name="_xlnm._FilterDatabase" localSheetId="8" hidden="1">'D7'!$B$18:$L$498</definedName>
    <definedName name="_xlnm._FilterDatabase" localSheetId="9" hidden="1">'D8'!$B$18:$L$498</definedName>
    <definedName name="_xlnm._FilterDatabase" localSheetId="10" hidden="1">'D9'!$B$18:$L$498</definedName>
    <definedName name="_xlnm._FilterDatabase" localSheetId="1" hidden="1">'Kapitaldienst z. Stichtag'!$B$9:$R$39</definedName>
    <definedName name="_xlnm._FilterDatabase" localSheetId="0" hidden="1">Monatsentwicklung!#REF!</definedName>
    <definedName name="Darlehen1" comment="für den Link aus Kapitaldienst">'D1'!$A$1</definedName>
    <definedName name="Darlehen10" comment="für den Link in Kapitaldienst">'D10'!$A$1</definedName>
    <definedName name="Darlehen11" comment="für den Link in Kapitaldienst">'D11'!$A$1</definedName>
    <definedName name="Darlehen12" comment="für den Link in Kapitaldienst">'D12'!$A$1</definedName>
    <definedName name="Darlehen13" comment="für den Link in Kapitaldienst">'D13'!$A$1</definedName>
    <definedName name="Darlehen14" comment="für den Link in Kapitaldienst">'D14'!$A$1</definedName>
    <definedName name="Darlehen15" comment="für den Link in Kapitaldienst">'D15'!$A$1</definedName>
    <definedName name="Darlehen16" comment="für den Link in Kapitaldienst">'D16'!$A$2</definedName>
    <definedName name="Darlehen17" comment="für den Link in Kapitaldienst">'D17'!$A$2</definedName>
    <definedName name="Darlehen18" comment="für den Link in Kapitaldienst">'D18'!$A$2</definedName>
    <definedName name="Darlehen19" comment="für den Link in Kapitaldienst">'D19'!$A$2</definedName>
    <definedName name="Darlehen2" comment="für den Link aus Kapitaldienst">'D2'!$A$1</definedName>
    <definedName name="Darlehen20" comment="für den Link aus Kapitaldienst">'D20'!$A$1</definedName>
    <definedName name="Darlehen21" comment="für den Link aus Kapitaldienst">'D21'!$A$1</definedName>
    <definedName name="Darlehen22" comment="für den Link aus Kapitaldienst">'D22'!$A$1</definedName>
    <definedName name="Darlehen23" comment="für den Link aus Kapitaldienst">'D23'!$A$1</definedName>
    <definedName name="Darlehen24" comment="für den Link aus Kapitaldienst">'D24'!$A$1</definedName>
    <definedName name="Darlehen25" comment="für den Link aus Kapitaldienst">'D25'!$A$1</definedName>
    <definedName name="Darlehen26" comment="für den Link aus Kapitaldienst">'D26'!$A$1</definedName>
    <definedName name="Darlehen27" comment="für den Link aus Kapitaldienst">'D27'!$A$1</definedName>
    <definedName name="Darlehen28" comment="für den Link aus Kapitaldienst">'D28'!$A$1</definedName>
    <definedName name="Darlehen29" comment="für den Link aus Kapitaldienst">'D29'!$A$1</definedName>
    <definedName name="Darlehen3" comment="für den Link aus Kapitaldienst">'D3'!$A$1</definedName>
    <definedName name="Darlehen30" comment="für den Link in Kapitaldienst">'D30'!$A$1</definedName>
    <definedName name="Darlehen4" comment="für den Link in Kapitaldienst">'D4'!$A$1</definedName>
    <definedName name="Darlehen5" comment="für den Link in Kapitaldienst">'D5'!$A$1</definedName>
    <definedName name="Darlehen6" comment="für den Link in Kapitaldienst">'D6'!$A$1</definedName>
    <definedName name="Darlehen7" comment="für den Link in Kapitaldienst">'D7'!$A$1</definedName>
    <definedName name="Darlehen8" comment="für den Link in Kapitaldienst">'D8'!$A$1</definedName>
    <definedName name="Darlehen9" comment="für den Link in Kapitaldienst">'D9'!$A$1</definedName>
    <definedName name="_xlnm.Print_Area" localSheetId="2">'D1'!$B$2:$L$643</definedName>
    <definedName name="_xlnm.Print_Area" localSheetId="11">'D10'!$B$2:$L$643</definedName>
    <definedName name="_xlnm.Print_Area" localSheetId="12">'D11'!$B$2:$L$643</definedName>
    <definedName name="_xlnm.Print_Area" localSheetId="13">'D12'!$B$2:$L$643</definedName>
    <definedName name="_xlnm.Print_Area" localSheetId="14">'D13'!$B$2:$L$643</definedName>
    <definedName name="_xlnm.Print_Area" localSheetId="15">'D14'!$B$2:$L$643</definedName>
    <definedName name="_xlnm.Print_Area" localSheetId="16">'D15'!$B$2:$L$643</definedName>
    <definedName name="_xlnm.Print_Area" localSheetId="17">'D16'!$B$2:$L$643</definedName>
    <definedName name="_xlnm.Print_Area" localSheetId="18">'D17'!$B$2:$L$643</definedName>
    <definedName name="_xlnm.Print_Area" localSheetId="19">'D18'!$B$2:$L$643</definedName>
    <definedName name="_xlnm.Print_Area" localSheetId="20">'D19'!$B$2:$L$643</definedName>
    <definedName name="_xlnm.Print_Area" localSheetId="3">'D2'!$B$2:$L$643</definedName>
    <definedName name="_xlnm.Print_Area" localSheetId="21">'D20'!$B$2:$L$643</definedName>
    <definedName name="_xlnm.Print_Area" localSheetId="22">'D21'!$B$2:$L$643</definedName>
    <definedName name="_xlnm.Print_Area" localSheetId="23">'D22'!$B$2:$L$643</definedName>
    <definedName name="_xlnm.Print_Area" localSheetId="24">'D23'!$B$2:$L$643</definedName>
    <definedName name="_xlnm.Print_Area" localSheetId="25">'D24'!$B$2:$L$643</definedName>
    <definedName name="_xlnm.Print_Area" localSheetId="26">'D25'!$B$2:$L$643</definedName>
    <definedName name="_xlnm.Print_Area" localSheetId="27">'D26'!$B$2:$L$643</definedName>
    <definedName name="_xlnm.Print_Area" localSheetId="28">'D27'!$B$2:$L$643</definedName>
    <definedName name="_xlnm.Print_Area" localSheetId="29">'D28'!$B$2:$L$643</definedName>
    <definedName name="_xlnm.Print_Area" localSheetId="30">'D29'!$B$2:$L$643</definedName>
    <definedName name="_xlnm.Print_Area" localSheetId="4">'D3'!$B$2:$L$643</definedName>
    <definedName name="_xlnm.Print_Area" localSheetId="31">'D30'!$B$2:$L$643</definedName>
    <definedName name="_xlnm.Print_Area" localSheetId="5">'D4'!$B$2:$L$643</definedName>
    <definedName name="_xlnm.Print_Area" localSheetId="6">'D5'!$B$2:$L$643</definedName>
    <definedName name="_xlnm.Print_Area" localSheetId="7">'D6'!$B$2:$L$643</definedName>
    <definedName name="_xlnm.Print_Area" localSheetId="8">'D7'!$B$2:$L$643</definedName>
    <definedName name="_xlnm.Print_Area" localSheetId="9">'D8'!$B$2:$L$643</definedName>
    <definedName name="_xlnm.Print_Area" localSheetId="10">'D9'!$B$2:$L$643</definedName>
    <definedName name="_xlnm.Print_Area" localSheetId="1">'Kapitaldienst z. Stichtag'!$B$2:$O$6</definedName>
    <definedName name="_xlnm.Print_Area" localSheetId="0">Monatsentwicklung!$B$2:$N$6</definedName>
  </definedNames>
  <calcPr calcId="162913"/>
</workbook>
</file>

<file path=xl/calcChain.xml><?xml version="1.0" encoding="utf-8"?>
<calcChain xmlns="http://schemas.openxmlformats.org/spreadsheetml/2006/main">
  <c r="L39" i="6" l="1"/>
  <c r="L38" i="6"/>
  <c r="L37" i="6"/>
  <c r="L36" i="6"/>
  <c r="L35" i="6"/>
  <c r="L34" i="6"/>
  <c r="L33" i="6"/>
  <c r="L32" i="6"/>
  <c r="L31" i="6"/>
  <c r="L30" i="6"/>
  <c r="L29" i="6"/>
  <c r="L28" i="6"/>
  <c r="L27" i="6"/>
  <c r="L26" i="6"/>
  <c r="L25" i="6"/>
  <c r="L24" i="6"/>
  <c r="L23" i="6"/>
  <c r="L22" i="6"/>
  <c r="L21" i="6"/>
  <c r="L20" i="6"/>
  <c r="L19" i="6"/>
  <c r="L18" i="6"/>
  <c r="L17" i="6"/>
  <c r="L16" i="6"/>
  <c r="L15" i="6"/>
  <c r="L14"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D39" i="6" l="1"/>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J39" i="6"/>
  <c r="I39" i="6"/>
  <c r="H39" i="6"/>
  <c r="P39" i="6" s="1"/>
  <c r="G39" i="6"/>
  <c r="F39" i="6"/>
  <c r="E39" i="6"/>
  <c r="C39" i="6"/>
  <c r="J38" i="6"/>
  <c r="I38" i="6"/>
  <c r="H38" i="6"/>
  <c r="G38" i="6"/>
  <c r="F38" i="6"/>
  <c r="E38" i="6"/>
  <c r="C38" i="6"/>
  <c r="J37" i="6"/>
  <c r="I37" i="6"/>
  <c r="H37" i="6"/>
  <c r="G37" i="6"/>
  <c r="F37" i="6"/>
  <c r="E37" i="6"/>
  <c r="C37" i="6"/>
  <c r="M36" i="6"/>
  <c r="J36" i="6"/>
  <c r="I36" i="6"/>
  <c r="H36" i="6"/>
  <c r="N36" i="6" s="1"/>
  <c r="O36" i="6" s="1"/>
  <c r="G36" i="6"/>
  <c r="F36" i="6"/>
  <c r="E36" i="6"/>
  <c r="C36" i="6"/>
  <c r="J35" i="6"/>
  <c r="I35" i="6"/>
  <c r="H35" i="6"/>
  <c r="G35" i="6"/>
  <c r="F35" i="6"/>
  <c r="E35" i="6"/>
  <c r="C35" i="6"/>
  <c r="J34" i="6"/>
  <c r="I34" i="6"/>
  <c r="H34" i="6"/>
  <c r="G34" i="6"/>
  <c r="F34" i="6"/>
  <c r="E34" i="6"/>
  <c r="C34" i="6"/>
  <c r="J33" i="6"/>
  <c r="I33" i="6"/>
  <c r="H33" i="6"/>
  <c r="P33" i="6" s="1"/>
  <c r="G33" i="6"/>
  <c r="F33" i="6"/>
  <c r="E33" i="6"/>
  <c r="C33" i="6"/>
  <c r="J32" i="6"/>
  <c r="I32" i="6"/>
  <c r="H32" i="6"/>
  <c r="M32" i="6" s="1"/>
  <c r="G32" i="6"/>
  <c r="F32" i="6"/>
  <c r="E32" i="6"/>
  <c r="C32" i="6"/>
  <c r="J31" i="6"/>
  <c r="I31" i="6"/>
  <c r="H31" i="6"/>
  <c r="Q31" i="6" s="1"/>
  <c r="R31" i="6" s="1"/>
  <c r="G31" i="6"/>
  <c r="F31" i="6"/>
  <c r="E31" i="6"/>
  <c r="C31" i="6"/>
  <c r="J30" i="6"/>
  <c r="I30" i="6"/>
  <c r="H30" i="6"/>
  <c r="N30" i="6" s="1"/>
  <c r="G30" i="6"/>
  <c r="F30" i="6"/>
  <c r="E30" i="6"/>
  <c r="C30" i="6"/>
  <c r="Q29" i="6"/>
  <c r="J29" i="6"/>
  <c r="I29" i="6"/>
  <c r="H29" i="6"/>
  <c r="G29" i="6"/>
  <c r="F29" i="6"/>
  <c r="E29" i="6"/>
  <c r="C29" i="6"/>
  <c r="J28" i="6"/>
  <c r="I28" i="6"/>
  <c r="H28" i="6"/>
  <c r="G28" i="6"/>
  <c r="F28" i="6"/>
  <c r="E28" i="6"/>
  <c r="C28" i="6"/>
  <c r="J27" i="6"/>
  <c r="I27" i="6"/>
  <c r="H27" i="6"/>
  <c r="G27" i="6"/>
  <c r="F27" i="6"/>
  <c r="E27" i="6"/>
  <c r="C27" i="6"/>
  <c r="J26" i="6"/>
  <c r="I26" i="6"/>
  <c r="H26" i="6"/>
  <c r="G26" i="6"/>
  <c r="F26" i="6"/>
  <c r="E26" i="6"/>
  <c r="C26" i="6"/>
  <c r="J25" i="6"/>
  <c r="I25" i="6"/>
  <c r="H25" i="6"/>
  <c r="Q25" i="6" s="1"/>
  <c r="G25" i="6"/>
  <c r="F25" i="6"/>
  <c r="E25" i="6"/>
  <c r="C25" i="6"/>
  <c r="J24" i="6"/>
  <c r="I24" i="6"/>
  <c r="H24" i="6"/>
  <c r="G24" i="6"/>
  <c r="F24" i="6"/>
  <c r="E24" i="6"/>
  <c r="C24" i="6"/>
  <c r="J23" i="6"/>
  <c r="I23" i="6"/>
  <c r="H23" i="6"/>
  <c r="G23" i="6"/>
  <c r="F23" i="6"/>
  <c r="E23" i="6"/>
  <c r="C23" i="6"/>
  <c r="J22" i="6"/>
  <c r="I22" i="6"/>
  <c r="H22" i="6"/>
  <c r="Q22" i="6" s="1"/>
  <c r="G22" i="6"/>
  <c r="F22" i="6"/>
  <c r="E22" i="6"/>
  <c r="C22" i="6"/>
  <c r="J21" i="6"/>
  <c r="I21" i="6"/>
  <c r="H21" i="6"/>
  <c r="Q21" i="6" s="1"/>
  <c r="R21" i="6" s="1"/>
  <c r="G21" i="6"/>
  <c r="F21" i="6"/>
  <c r="E21" i="6"/>
  <c r="C21" i="6"/>
  <c r="J20" i="6"/>
  <c r="I20" i="6"/>
  <c r="H20" i="6"/>
  <c r="G20" i="6"/>
  <c r="F20" i="6"/>
  <c r="E20" i="6"/>
  <c r="C20" i="6"/>
  <c r="J19" i="6"/>
  <c r="I19" i="6"/>
  <c r="H19" i="6"/>
  <c r="G19" i="6"/>
  <c r="F19" i="6"/>
  <c r="E19" i="6"/>
  <c r="C19" i="6"/>
  <c r="J18" i="6"/>
  <c r="I18" i="6"/>
  <c r="H18" i="6"/>
  <c r="Q18" i="6" s="1"/>
  <c r="G18" i="6"/>
  <c r="F18" i="6"/>
  <c r="E18" i="6"/>
  <c r="C18" i="6"/>
  <c r="J17" i="6"/>
  <c r="I17" i="6"/>
  <c r="H17" i="6"/>
  <c r="Q17" i="6" s="1"/>
  <c r="G17" i="6"/>
  <c r="F17" i="6"/>
  <c r="E17" i="6"/>
  <c r="C17" i="6"/>
  <c r="J16" i="6"/>
  <c r="I16" i="6"/>
  <c r="H16" i="6"/>
  <c r="G16" i="6"/>
  <c r="F16" i="6"/>
  <c r="E16" i="6"/>
  <c r="C16" i="6"/>
  <c r="Q15" i="6"/>
  <c r="J15" i="6"/>
  <c r="I15" i="6"/>
  <c r="H15" i="6"/>
  <c r="N15" i="6" s="1"/>
  <c r="O15" i="6" s="1"/>
  <c r="G15" i="6"/>
  <c r="F15" i="6"/>
  <c r="E15" i="6"/>
  <c r="C15" i="6"/>
  <c r="J14" i="6"/>
  <c r="I14" i="6"/>
  <c r="H14" i="6"/>
  <c r="Q14" i="6" s="1"/>
  <c r="G14" i="6"/>
  <c r="F14" i="6"/>
  <c r="E14" i="6"/>
  <c r="C14" i="6"/>
  <c r="J13" i="6"/>
  <c r="I13" i="6"/>
  <c r="H13" i="6"/>
  <c r="G13" i="6"/>
  <c r="F13" i="6"/>
  <c r="E13" i="6"/>
  <c r="C13" i="6"/>
  <c r="R29" i="6"/>
  <c r="R15" i="6"/>
  <c r="J12" i="6"/>
  <c r="I12" i="6"/>
  <c r="H12" i="6"/>
  <c r="G12" i="6"/>
  <c r="F12" i="6"/>
  <c r="E12" i="6"/>
  <c r="C12" i="6"/>
  <c r="J11" i="6"/>
  <c r="I11" i="6"/>
  <c r="H11" i="6"/>
  <c r="G11" i="6"/>
  <c r="F11" i="6"/>
  <c r="E11" i="6"/>
  <c r="C11" i="6"/>
  <c r="C19" i="10"/>
  <c r="M33" i="6" l="1"/>
  <c r="N33" i="6"/>
  <c r="P32" i="6"/>
  <c r="M30" i="6"/>
  <c r="N22" i="6"/>
  <c r="M18" i="6"/>
  <c r="N18" i="6"/>
  <c r="O18" i="6" s="1"/>
  <c r="P18" i="6"/>
  <c r="M15" i="6"/>
  <c r="P15" i="6"/>
  <c r="S11" i="6"/>
  <c r="T11" i="6"/>
  <c r="U11" i="6" s="1"/>
  <c r="M20" i="6"/>
  <c r="S20" i="6"/>
  <c r="T20" i="6"/>
  <c r="U20" i="6" s="1"/>
  <c r="Q34" i="6"/>
  <c r="R34" i="6" s="1"/>
  <c r="S34" i="6"/>
  <c r="T34" i="6"/>
  <c r="U34" i="6" s="1"/>
  <c r="Q19" i="6"/>
  <c r="T19" i="6"/>
  <c r="U19" i="6" s="1"/>
  <c r="S19" i="6"/>
  <c r="Q23" i="6"/>
  <c r="R23" i="6" s="1"/>
  <c r="S23" i="6"/>
  <c r="T23" i="6"/>
  <c r="U23" i="6" s="1"/>
  <c r="P24" i="6"/>
  <c r="S24" i="6"/>
  <c r="T24" i="6"/>
  <c r="U24" i="6" s="1"/>
  <c r="S25" i="6"/>
  <c r="T25" i="6"/>
  <c r="U25" i="6" s="1"/>
  <c r="P22" i="6"/>
  <c r="N28" i="6"/>
  <c r="O28" i="6" s="1"/>
  <c r="S28" i="6"/>
  <c r="T28" i="6"/>
  <c r="U28" i="6" s="1"/>
  <c r="N29" i="6"/>
  <c r="O29" i="6" s="1"/>
  <c r="T29" i="6"/>
  <c r="U29" i="6" s="1"/>
  <c r="S29" i="6"/>
  <c r="P14" i="6"/>
  <c r="T14" i="6"/>
  <c r="U14" i="6" s="1"/>
  <c r="S14" i="6"/>
  <c r="T15" i="6"/>
  <c r="U15" i="6" s="1"/>
  <c r="S15" i="6"/>
  <c r="M23" i="6"/>
  <c r="Q27" i="6"/>
  <c r="R27" i="6" s="1"/>
  <c r="T27" i="6"/>
  <c r="U27" i="6" s="1"/>
  <c r="S27" i="6"/>
  <c r="Q30" i="6"/>
  <c r="T30" i="6"/>
  <c r="U30" i="6" s="1"/>
  <c r="S30" i="6"/>
  <c r="N23" i="6"/>
  <c r="O23" i="6" s="1"/>
  <c r="Q24" i="6"/>
  <c r="M25" i="6"/>
  <c r="Q26" i="6"/>
  <c r="R26" i="6" s="1"/>
  <c r="S26" i="6"/>
  <c r="T26" i="6"/>
  <c r="U26" i="6" s="1"/>
  <c r="P31" i="6"/>
  <c r="T31" i="6"/>
  <c r="U31" i="6" s="1"/>
  <c r="S31" i="6"/>
  <c r="Q32" i="6"/>
  <c r="S32" i="6"/>
  <c r="T32" i="6"/>
  <c r="U32" i="6" s="1"/>
  <c r="Q39" i="6"/>
  <c r="R39" i="6" s="1"/>
  <c r="T39" i="6"/>
  <c r="U39" i="6" s="1"/>
  <c r="S39" i="6"/>
  <c r="P17" i="6"/>
  <c r="S17" i="6"/>
  <c r="T17" i="6"/>
  <c r="U17" i="6" s="1"/>
  <c r="S18" i="6"/>
  <c r="T18" i="6"/>
  <c r="U18" i="6" s="1"/>
  <c r="N25" i="6"/>
  <c r="O25" i="6" s="1"/>
  <c r="P28" i="6"/>
  <c r="P29" i="6"/>
  <c r="Q33" i="6"/>
  <c r="R33" i="6" s="1"/>
  <c r="S33" i="6"/>
  <c r="T33" i="6"/>
  <c r="U33" i="6" s="1"/>
  <c r="Q36" i="6"/>
  <c r="R36" i="6" s="1"/>
  <c r="S36" i="6"/>
  <c r="T36" i="6"/>
  <c r="U36" i="6" s="1"/>
  <c r="M38" i="6"/>
  <c r="T38" i="6"/>
  <c r="U38" i="6" s="1"/>
  <c r="S38" i="6"/>
  <c r="Q12" i="6"/>
  <c r="S12" i="6"/>
  <c r="T12" i="6"/>
  <c r="U12" i="6" s="1"/>
  <c r="M16" i="6"/>
  <c r="S16" i="6"/>
  <c r="T16" i="6"/>
  <c r="U16" i="6" s="1"/>
  <c r="P21" i="6"/>
  <c r="T21" i="6"/>
  <c r="U21" i="6" s="1"/>
  <c r="S21" i="6"/>
  <c r="M22" i="6"/>
  <c r="T22" i="6"/>
  <c r="U22" i="6" s="1"/>
  <c r="S22" i="6"/>
  <c r="P25" i="6"/>
  <c r="Q35" i="6"/>
  <c r="R35" i="6" s="1"/>
  <c r="S35" i="6"/>
  <c r="T35" i="6"/>
  <c r="U35" i="6" s="1"/>
  <c r="Q37" i="6"/>
  <c r="R37" i="6" s="1"/>
  <c r="T37" i="6"/>
  <c r="U37" i="6" s="1"/>
  <c r="S37" i="6"/>
  <c r="Q28" i="6"/>
  <c r="R28" i="6" s="1"/>
  <c r="N16" i="6"/>
  <c r="P19" i="6"/>
  <c r="N20" i="6"/>
  <c r="O20" i="6" s="1"/>
  <c r="P26" i="6"/>
  <c r="M27" i="6"/>
  <c r="P16" i="6"/>
  <c r="P20" i="6"/>
  <c r="P23" i="6"/>
  <c r="N27" i="6"/>
  <c r="O27" i="6" s="1"/>
  <c r="P30" i="6"/>
  <c r="P36" i="6"/>
  <c r="N38" i="6"/>
  <c r="O38" i="6" s="1"/>
  <c r="P12" i="6"/>
  <c r="M14" i="6"/>
  <c r="Q16" i="6"/>
  <c r="M17" i="6"/>
  <c r="Q20" i="6"/>
  <c r="R20" i="6" s="1"/>
  <c r="M21" i="6"/>
  <c r="M24" i="6"/>
  <c r="P27" i="6"/>
  <c r="M31" i="6"/>
  <c r="P38" i="6"/>
  <c r="N14" i="6"/>
  <c r="N17" i="6"/>
  <c r="O17" i="6" s="1"/>
  <c r="N21" i="6"/>
  <c r="O21" i="6" s="1"/>
  <c r="N24" i="6"/>
  <c r="M28" i="6"/>
  <c r="N31" i="6"/>
  <c r="O31" i="6" s="1"/>
  <c r="Q38" i="6"/>
  <c r="R38" i="6" s="1"/>
  <c r="M39" i="6"/>
  <c r="N39" i="6"/>
  <c r="O39" i="6" s="1"/>
  <c r="M37" i="6"/>
  <c r="N37" i="6"/>
  <c r="O37" i="6" s="1"/>
  <c r="P37" i="6"/>
  <c r="M35" i="6"/>
  <c r="N35" i="6"/>
  <c r="O35" i="6" s="1"/>
  <c r="P35" i="6"/>
  <c r="M34" i="6"/>
  <c r="N34" i="6"/>
  <c r="O34" i="6" s="1"/>
  <c r="P34" i="6"/>
  <c r="N32" i="6"/>
  <c r="M29" i="6"/>
  <c r="M26" i="6"/>
  <c r="N26" i="6"/>
  <c r="O26" i="6" s="1"/>
  <c r="M19" i="6"/>
  <c r="N19" i="6"/>
  <c r="O19" i="6" s="1"/>
  <c r="R14" i="6"/>
  <c r="R22" i="6"/>
  <c r="R30" i="6"/>
  <c r="O33" i="6"/>
  <c r="R18" i="6"/>
  <c r="R19" i="6"/>
  <c r="R17" i="6"/>
  <c r="R25" i="6"/>
  <c r="R16" i="6"/>
  <c r="R24" i="6"/>
  <c r="O30" i="6"/>
  <c r="R32" i="6"/>
  <c r="M12" i="6"/>
  <c r="N12" i="6"/>
  <c r="G12" i="10"/>
  <c r="L8" i="10"/>
  <c r="R12" i="6" l="1"/>
  <c r="O24" i="6"/>
  <c r="O22" i="6"/>
  <c r="O16" i="6"/>
  <c r="O14" i="6"/>
  <c r="O32" i="6"/>
  <c r="O12" i="6"/>
  <c r="G14" i="10"/>
  <c r="F14" i="10"/>
  <c r="G11" i="10"/>
  <c r="F10" i="10"/>
  <c r="F15" i="10" s="1"/>
  <c r="B19" i="10" l="1"/>
  <c r="D13" i="10"/>
  <c r="L16" i="10" l="1"/>
  <c r="G13" i="10"/>
  <c r="B20" i="10"/>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L11" i="10" l="1"/>
  <c r="I19" i="10" l="1"/>
  <c r="F19" i="10"/>
  <c r="D19" i="10" l="1"/>
  <c r="J10" i="6" l="1"/>
  <c r="I10" i="6"/>
  <c r="H10" i="6"/>
  <c r="G10" i="6"/>
  <c r="F10" i="6"/>
  <c r="E10" i="6"/>
  <c r="D10" i="6"/>
  <c r="C10" i="6"/>
  <c r="H41" i="6" l="1"/>
  <c r="E19" i="10"/>
  <c r="G19" i="10" s="1"/>
  <c r="K19" i="10" l="1"/>
  <c r="H19" i="10"/>
  <c r="L19" i="10" l="1"/>
  <c r="C20" i="10" l="1"/>
  <c r="I20" i="10" s="1"/>
  <c r="D20" i="10" l="1"/>
  <c r="F20" i="10"/>
  <c r="E20" i="10"/>
  <c r="M11" i="6" l="1"/>
  <c r="G20" i="10"/>
  <c r="H20" i="10"/>
  <c r="K20" i="10" l="1"/>
  <c r="L20" i="10" s="1"/>
  <c r="C21" i="10" s="1"/>
  <c r="I21" i="10" s="1"/>
  <c r="N11" i="6"/>
  <c r="A19" i="10"/>
  <c r="E10" i="8" l="1"/>
  <c r="O11" i="6"/>
  <c r="D21" i="10"/>
  <c r="E21" i="10"/>
  <c r="F21" i="10"/>
  <c r="G21" i="10" l="1"/>
  <c r="H21" i="10"/>
  <c r="A20" i="10"/>
  <c r="K21" i="10" l="1"/>
  <c r="L21" i="10" s="1"/>
  <c r="C22" i="10" s="1"/>
  <c r="I22" i="10" s="1"/>
  <c r="D22" i="10" s="1"/>
  <c r="D10" i="8"/>
  <c r="A21" i="10"/>
  <c r="E22" i="10" l="1"/>
  <c r="H22" i="10" s="1"/>
  <c r="F22" i="10"/>
  <c r="E11" i="8"/>
  <c r="G22" i="10"/>
  <c r="K22" i="10" l="1"/>
  <c r="L22" i="10" s="1"/>
  <c r="C23" i="10" s="1"/>
  <c r="I23" i="10" s="1"/>
  <c r="D11" i="8"/>
  <c r="C10" i="8"/>
  <c r="F23" i="10" l="1"/>
  <c r="E12" i="8"/>
  <c r="D23" i="10"/>
  <c r="E23" i="10"/>
  <c r="G23" i="10"/>
  <c r="H23" i="10"/>
  <c r="C11" i="8"/>
  <c r="A22" i="10"/>
  <c r="K23" i="10" l="1"/>
  <c r="L23" i="10" s="1"/>
  <c r="C24" i="10" s="1"/>
  <c r="I24" i="10" s="1"/>
  <c r="D12" i="8"/>
  <c r="C12" i="8"/>
  <c r="D24" i="10" l="1"/>
  <c r="E13" i="8"/>
  <c r="E24" i="10"/>
  <c r="F24" i="10"/>
  <c r="C13" i="8"/>
  <c r="A23" i="10"/>
  <c r="G24" i="10" l="1"/>
  <c r="H24" i="10"/>
  <c r="C14" i="8"/>
  <c r="K24" i="10" l="1"/>
  <c r="L24" i="10" s="1"/>
  <c r="C25" i="10" s="1"/>
  <c r="I25" i="10" s="1"/>
  <c r="D13" i="8"/>
  <c r="A24" i="10"/>
  <c r="C15" i="8"/>
  <c r="F25" i="10" l="1"/>
  <c r="E25" i="10"/>
  <c r="D25" i="10"/>
  <c r="E14" i="8"/>
  <c r="G25" i="10"/>
  <c r="H25" i="10"/>
  <c r="C16" i="8"/>
  <c r="K25" i="10" l="1"/>
  <c r="L25" i="10" s="1"/>
  <c r="C26" i="10" s="1"/>
  <c r="I26" i="10" s="1"/>
  <c r="E15" i="8" s="1"/>
  <c r="D14" i="8"/>
  <c r="C17" i="8"/>
  <c r="E26" i="10" l="1"/>
  <c r="D26" i="10"/>
  <c r="F26" i="10"/>
  <c r="G26" i="10" s="1"/>
  <c r="D15" i="8" s="1"/>
  <c r="A25" i="10"/>
  <c r="C18" i="8"/>
  <c r="H26" i="10" l="1"/>
  <c r="K26" i="10"/>
  <c r="L26" i="10" s="1"/>
  <c r="C27" i="10" s="1"/>
  <c r="I27" i="10" s="1"/>
  <c r="E16" i="8" s="1"/>
  <c r="C19" i="8"/>
  <c r="E27" i="10" l="1"/>
  <c r="F27" i="10"/>
  <c r="D27" i="10"/>
  <c r="C20" i="8"/>
  <c r="G27" i="10" l="1"/>
  <c r="H27" i="10"/>
  <c r="C21" i="8"/>
  <c r="K27" i="10" l="1"/>
  <c r="L27" i="10" s="1"/>
  <c r="C28" i="10" s="1"/>
  <c r="I28" i="10" s="1"/>
  <c r="E17" i="8" s="1"/>
  <c r="D16" i="8"/>
  <c r="C22" i="8"/>
  <c r="D28" i="10" l="1"/>
  <c r="E28" i="10"/>
  <c r="F28" i="10"/>
  <c r="G28" i="10"/>
  <c r="H28" i="10"/>
  <c r="C23" i="8"/>
  <c r="K28" i="10" l="1"/>
  <c r="L28" i="10" s="1"/>
  <c r="C29" i="10" s="1"/>
  <c r="I29" i="10" s="1"/>
  <c r="E18" i="8" s="1"/>
  <c r="D17" i="8"/>
  <c r="C24" i="8"/>
  <c r="F29" i="10" l="1"/>
  <c r="E29" i="10"/>
  <c r="D29" i="10"/>
  <c r="C25" i="8"/>
  <c r="G29" i="10" l="1"/>
  <c r="H29" i="10"/>
  <c r="C26" i="8"/>
  <c r="K29" i="10" l="1"/>
  <c r="L29" i="10" s="1"/>
  <c r="C30" i="10" s="1"/>
  <c r="I30" i="10" s="1"/>
  <c r="E19" i="8" s="1"/>
  <c r="D18" i="8"/>
  <c r="C27" i="8"/>
  <c r="F30" i="10" l="1"/>
  <c r="E30" i="10"/>
  <c r="G30" i="10" s="1"/>
  <c r="D19" i="8" s="1"/>
  <c r="C28" i="8"/>
  <c r="D30" i="10" l="1"/>
  <c r="L9" i="10"/>
  <c r="H30" i="10"/>
  <c r="K30" i="10"/>
  <c r="L30" i="10" s="1"/>
  <c r="C31" i="10" s="1"/>
  <c r="I31" i="10" s="1"/>
  <c r="C29" i="8"/>
  <c r="E20" i="8" l="1"/>
  <c r="F31" i="10"/>
  <c r="E31" i="10"/>
  <c r="D31" i="10"/>
  <c r="C30" i="8"/>
  <c r="G31" i="10" l="1"/>
  <c r="H31" i="10"/>
  <c r="C31" i="8"/>
  <c r="K31" i="10" l="1"/>
  <c r="L31" i="10" s="1"/>
  <c r="C32" i="10" s="1"/>
  <c r="I32" i="10" s="1"/>
  <c r="D20" i="8"/>
  <c r="C32" i="8"/>
  <c r="E21" i="8" l="1"/>
  <c r="F32" i="10"/>
  <c r="E32" i="10"/>
  <c r="C33" i="8"/>
  <c r="G32" i="10" l="1"/>
  <c r="D32" i="10"/>
  <c r="H32" i="10"/>
  <c r="C34" i="8"/>
  <c r="K32" i="10" l="1"/>
  <c r="L32" i="10" s="1"/>
  <c r="C33" i="10" s="1"/>
  <c r="I33" i="10" s="1"/>
  <c r="D21" i="8"/>
  <c r="C35" i="8"/>
  <c r="E22" i="8" l="1"/>
  <c r="D33" i="10"/>
  <c r="E33" i="10"/>
  <c r="F33" i="10"/>
  <c r="C36" i="8"/>
  <c r="L12" i="6" l="1"/>
  <c r="G33" i="10"/>
  <c r="H33" i="10"/>
  <c r="C37" i="8"/>
  <c r="K33" i="10" l="1"/>
  <c r="L33" i="10" s="1"/>
  <c r="C34" i="10" s="1"/>
  <c r="I34" i="10" s="1"/>
  <c r="D22" i="8"/>
  <c r="L11" i="6"/>
  <c r="C38" i="8"/>
  <c r="E23" i="8" l="1"/>
  <c r="F34" i="10"/>
  <c r="E34" i="10"/>
  <c r="G34" i="10" s="1"/>
  <c r="C39" i="8"/>
  <c r="D23" i="8" l="1"/>
  <c r="K34" i="10"/>
  <c r="L34" i="10" s="1"/>
  <c r="C35" i="10" s="1"/>
  <c r="I35" i="10" s="1"/>
  <c r="D34" i="10"/>
  <c r="H34" i="10"/>
  <c r="C40" i="8"/>
  <c r="E24" i="8" l="1"/>
  <c r="E35" i="10"/>
  <c r="F35" i="10"/>
  <c r="D35" i="10"/>
  <c r="C41" i="8"/>
  <c r="M13" i="6" l="1"/>
  <c r="G35" i="10"/>
  <c r="H35" i="10"/>
  <c r="C42" i="8"/>
  <c r="K35" i="10" l="1"/>
  <c r="L35" i="10" s="1"/>
  <c r="C36" i="10" s="1"/>
  <c r="I36" i="10" s="1"/>
  <c r="E25" i="8" s="1"/>
  <c r="D24" i="8"/>
  <c r="N13" i="6"/>
  <c r="C43" i="8"/>
  <c r="F36" i="10" l="1"/>
  <c r="D36" i="10"/>
  <c r="E36" i="10"/>
  <c r="L13" i="6"/>
  <c r="O13" i="6"/>
  <c r="G36" i="10"/>
  <c r="H36" i="10"/>
  <c r="C44" i="8"/>
  <c r="K36" i="10" l="1"/>
  <c r="L36" i="10" s="1"/>
  <c r="C37" i="10" s="1"/>
  <c r="I37" i="10" s="1"/>
  <c r="E26" i="8" s="1"/>
  <c r="D25" i="8"/>
  <c r="C45" i="8"/>
  <c r="D37" i="10" l="1"/>
  <c r="E37" i="10"/>
  <c r="F37" i="10"/>
  <c r="G37" i="10" l="1"/>
  <c r="H37" i="10"/>
  <c r="K37" i="10" l="1"/>
  <c r="L37" i="10" s="1"/>
  <c r="C38" i="10" s="1"/>
  <c r="I38" i="10" s="1"/>
  <c r="E27" i="8" s="1"/>
  <c r="D26" i="8"/>
  <c r="E38" i="10" l="1"/>
  <c r="F38" i="10"/>
  <c r="D38" i="10"/>
  <c r="G38" i="10" l="1"/>
  <c r="H38" i="10"/>
  <c r="K38" i="10" l="1"/>
  <c r="L38" i="10" s="1"/>
  <c r="C39" i="10" s="1"/>
  <c r="I39" i="10" s="1"/>
  <c r="E28" i="8" s="1"/>
  <c r="D27" i="8"/>
  <c r="F39" i="10" l="1"/>
  <c r="E39" i="10"/>
  <c r="G39" i="10" s="1"/>
  <c r="D28" i="8" s="1"/>
  <c r="D39" i="10"/>
  <c r="K39" i="10" l="1"/>
  <c r="L39" i="10" s="1"/>
  <c r="C40" i="10" s="1"/>
  <c r="I40" i="10" s="1"/>
  <c r="E29" i="8" s="1"/>
  <c r="H39" i="10"/>
  <c r="E40" i="10" l="1"/>
  <c r="F40" i="10"/>
  <c r="G40" i="10" s="1"/>
  <c r="D29" i="8" s="1"/>
  <c r="D40" i="10"/>
  <c r="K40" i="10" l="1"/>
  <c r="L40" i="10" s="1"/>
  <c r="C41" i="10" s="1"/>
  <c r="I41" i="10" s="1"/>
  <c r="E30" i="8" s="1"/>
  <c r="H40" i="10"/>
  <c r="D41" i="10" l="1"/>
  <c r="E41" i="10" l="1"/>
  <c r="F41" i="10"/>
  <c r="G41" i="10" l="1"/>
  <c r="H41" i="10"/>
  <c r="K41" i="10" l="1"/>
  <c r="L41" i="10" s="1"/>
  <c r="C42" i="10" s="1"/>
  <c r="I42" i="10" s="1"/>
  <c r="D30" i="8"/>
  <c r="F42" i="10" l="1"/>
  <c r="N10" i="6"/>
  <c r="N41" i="6" s="1"/>
  <c r="E31" i="8"/>
  <c r="E42" i="10"/>
  <c r="D42" i="10"/>
  <c r="G42" i="10"/>
  <c r="H42" i="10"/>
  <c r="K42" i="10" l="1"/>
  <c r="L42" i="10" s="1"/>
  <c r="M10" i="6"/>
  <c r="M41" i="6" s="1"/>
  <c r="D31" i="8"/>
  <c r="C43" i="10" l="1"/>
  <c r="L10" i="6"/>
  <c r="L41" i="6" s="1"/>
  <c r="I43" i="10" l="1"/>
  <c r="F43" i="10"/>
  <c r="E43" i="10"/>
  <c r="G43" i="10" s="1"/>
  <c r="K43" i="10" l="1"/>
  <c r="L43" i="10" s="1"/>
  <c r="C44" i="10" s="1"/>
  <c r="D32" i="8"/>
  <c r="E32" i="8"/>
  <c r="D43" i="10"/>
  <c r="H43" i="10"/>
  <c r="G44" i="10" l="1"/>
  <c r="I44" i="10"/>
  <c r="F44" i="10"/>
  <c r="E44" i="10"/>
  <c r="E33" i="8" l="1"/>
  <c r="D44" i="10"/>
  <c r="H44" i="10"/>
  <c r="K44" i="10"/>
  <c r="L44" i="10" s="1"/>
  <c r="C45" i="10" s="1"/>
  <c r="I45" i="10" s="1"/>
  <c r="D33" i="8"/>
  <c r="E45" i="10" l="1"/>
  <c r="F45" i="10"/>
  <c r="E34" i="8"/>
  <c r="D45" i="10"/>
  <c r="G45" i="10"/>
  <c r="H45" i="10"/>
  <c r="K45" i="10" l="1"/>
  <c r="L45" i="10" s="1"/>
  <c r="C46" i="10" s="1"/>
  <c r="I46" i="10" s="1"/>
  <c r="E35" i="8" s="1"/>
  <c r="D34" i="8"/>
  <c r="D46" i="10" l="1"/>
  <c r="E46" i="10"/>
  <c r="F46" i="10"/>
  <c r="G46" i="10" l="1"/>
  <c r="H46" i="10"/>
  <c r="K46" i="10" l="1"/>
  <c r="L46" i="10" s="1"/>
  <c r="C47" i="10" s="1"/>
  <c r="I47" i="10" s="1"/>
  <c r="E36" i="8" s="1"/>
  <c r="D35" i="8"/>
  <c r="F47" i="10" l="1"/>
  <c r="D47" i="10"/>
  <c r="E47" i="10"/>
  <c r="G47" i="10" l="1"/>
  <c r="H47" i="10"/>
  <c r="K47" i="10" l="1"/>
  <c r="L47" i="10" s="1"/>
  <c r="C48" i="10" s="1"/>
  <c r="I48" i="10" s="1"/>
  <c r="E37" i="8" s="1"/>
  <c r="D36" i="8"/>
  <c r="E48" i="10" l="1"/>
  <c r="H48" i="10" s="1"/>
  <c r="F48" i="10"/>
  <c r="D48" i="10"/>
  <c r="G48" i="10"/>
  <c r="K48" i="10" l="1"/>
  <c r="L48" i="10" s="1"/>
  <c r="C49" i="10" s="1"/>
  <c r="I49" i="10" s="1"/>
  <c r="E38" i="8" s="1"/>
  <c r="D37" i="8"/>
  <c r="E49" i="10" l="1"/>
  <c r="F49" i="10"/>
  <c r="D49" i="10"/>
  <c r="G49" i="10"/>
  <c r="H49" i="10"/>
  <c r="K49" i="10" l="1"/>
  <c r="L49" i="10" s="1"/>
  <c r="C50" i="10" s="1"/>
  <c r="I50" i="10" s="1"/>
  <c r="E39" i="8" s="1"/>
  <c r="D38" i="8"/>
  <c r="D50" i="10" l="1"/>
  <c r="E50" i="10"/>
  <c r="G50" i="10" s="1"/>
  <c r="D39" i="8" s="1"/>
  <c r="F50" i="10"/>
  <c r="H50" i="10"/>
  <c r="K50" i="10" l="1"/>
  <c r="L50" i="10" s="1"/>
  <c r="C51" i="10" s="1"/>
  <c r="I51" i="10" s="1"/>
  <c r="E40" i="8" s="1"/>
  <c r="F51" i="10" l="1"/>
  <c r="D51" i="10"/>
  <c r="E51" i="10"/>
  <c r="G51" i="10"/>
  <c r="H51" i="10"/>
  <c r="K51" i="10" l="1"/>
  <c r="L51" i="10" s="1"/>
  <c r="C52" i="10" s="1"/>
  <c r="I52" i="10" s="1"/>
  <c r="E41" i="8" s="1"/>
  <c r="D40" i="8"/>
  <c r="E52" i="10" l="1"/>
  <c r="F52" i="10"/>
  <c r="D52" i="10"/>
  <c r="G52" i="10"/>
  <c r="H52" i="10"/>
  <c r="K52" i="10" l="1"/>
  <c r="L52" i="10" s="1"/>
  <c r="C53" i="10" s="1"/>
  <c r="I53" i="10" s="1"/>
  <c r="E42" i="8" s="1"/>
  <c r="D41" i="8"/>
  <c r="E53" i="10" l="1"/>
  <c r="G53" i="10" s="1"/>
  <c r="D42" i="8" s="1"/>
  <c r="D53" i="10"/>
  <c r="F53" i="10"/>
  <c r="H53" i="10"/>
  <c r="K53" i="10" l="1"/>
  <c r="L53" i="10" s="1"/>
  <c r="C54" i="10" s="1"/>
  <c r="I54" i="10" s="1"/>
  <c r="E43" i="8" s="1"/>
  <c r="E54" i="10" l="1"/>
  <c r="F54" i="10"/>
  <c r="D54" i="10"/>
  <c r="G54" i="10"/>
  <c r="H54" i="10"/>
  <c r="K54" i="10" l="1"/>
  <c r="L54" i="10" s="1"/>
  <c r="C55" i="10" s="1"/>
  <c r="I55" i="10" s="1"/>
  <c r="E44" i="8" s="1"/>
  <c r="D43" i="8"/>
  <c r="F55" i="10" l="1"/>
  <c r="G55" i="10" s="1"/>
  <c r="D44" i="8" s="1"/>
  <c r="D55" i="10"/>
  <c r="E55" i="10"/>
  <c r="K55" i="10"/>
  <c r="H55" i="10"/>
  <c r="L55" i="10" l="1"/>
  <c r="C56" i="10"/>
  <c r="I56" i="10" s="1"/>
  <c r="E45" i="8" s="1"/>
  <c r="F56" i="10" l="1"/>
  <c r="E56" i="10"/>
  <c r="D56" i="10"/>
  <c r="G56" i="10" l="1"/>
  <c r="H56" i="10"/>
  <c r="K56" i="10" l="1"/>
  <c r="L56" i="10" s="1"/>
  <c r="C57" i="10" s="1"/>
  <c r="I57" i="10" s="1"/>
  <c r="D57" i="10" s="1"/>
  <c r="D45" i="8"/>
  <c r="F57" i="10" l="1"/>
  <c r="E57" i="10"/>
  <c r="G57" i="10"/>
  <c r="K57" i="10" s="1"/>
  <c r="L57" i="10" s="1"/>
  <c r="C58" i="10" s="1"/>
  <c r="I58" i="10" s="1"/>
  <c r="H57" i="10"/>
  <c r="E58" i="10" l="1"/>
  <c r="F58" i="10"/>
  <c r="D58" i="10"/>
  <c r="G58" i="10" l="1"/>
  <c r="K58" i="10" s="1"/>
  <c r="L58" i="10" s="1"/>
  <c r="C59" i="10" s="1"/>
  <c r="I59" i="10" s="1"/>
  <c r="H58" i="10"/>
  <c r="F59" i="10" l="1"/>
  <c r="E59" i="10"/>
  <c r="D59" i="10"/>
  <c r="G59" i="10" l="1"/>
  <c r="K59" i="10" s="1"/>
  <c r="L59" i="10" s="1"/>
  <c r="C60" i="10" s="1"/>
  <c r="H59" i="10"/>
  <c r="I60" i="10" l="1"/>
  <c r="D60" i="10" s="1"/>
  <c r="E60" i="10"/>
  <c r="F60" i="10"/>
  <c r="G60" i="10" s="1"/>
  <c r="K60" i="10" l="1"/>
  <c r="L60" i="10" s="1"/>
  <c r="C61" i="10" s="1"/>
  <c r="H60" i="10"/>
  <c r="I61" i="10" l="1"/>
  <c r="D61" i="10" s="1"/>
  <c r="E61" i="10"/>
  <c r="G61" i="10" s="1"/>
  <c r="F61" i="10"/>
  <c r="H61" i="10" l="1"/>
  <c r="K61" i="10"/>
  <c r="L61" i="10" s="1"/>
  <c r="C62" i="10" s="1"/>
  <c r="I62" i="10" l="1"/>
  <c r="D62" i="10" s="1"/>
  <c r="E62" i="10"/>
  <c r="F62" i="10"/>
  <c r="G62" i="10" l="1"/>
  <c r="K62" i="10" s="1"/>
  <c r="L62" i="10" s="1"/>
  <c r="C63" i="10" s="1"/>
  <c r="H62" i="10"/>
  <c r="I63" i="10" l="1"/>
  <c r="D63" i="10" s="1"/>
  <c r="F63" i="10"/>
  <c r="E63" i="10"/>
  <c r="G63" i="10" l="1"/>
  <c r="K63" i="10" s="1"/>
  <c r="L63" i="10" s="1"/>
  <c r="C64" i="10" s="1"/>
  <c r="H63" i="10"/>
  <c r="I64" i="10" l="1"/>
  <c r="D64" i="10" s="1"/>
  <c r="E64" i="10"/>
  <c r="G64" i="10" s="1"/>
  <c r="F64" i="10"/>
  <c r="H64" i="10" l="1"/>
  <c r="K64" i="10"/>
  <c r="L64" i="10" s="1"/>
  <c r="C65" i="10" s="1"/>
  <c r="I65" i="10" l="1"/>
  <c r="D65" i="10" s="1"/>
  <c r="F65" i="10"/>
  <c r="E65" i="10"/>
  <c r="G65" i="10" l="1"/>
  <c r="K65" i="10" s="1"/>
  <c r="L65" i="10" s="1"/>
  <c r="C66" i="10" s="1"/>
  <c r="H65" i="10"/>
  <c r="I66" i="10" l="1"/>
  <c r="F66" i="10" l="1"/>
  <c r="E66" i="10"/>
  <c r="G66" i="10" s="1"/>
  <c r="D66" i="10"/>
  <c r="K66" i="10" l="1"/>
  <c r="L66" i="10" s="1"/>
  <c r="C67" i="10" s="1"/>
  <c r="H66" i="10"/>
  <c r="I67" i="10" l="1"/>
  <c r="D67" i="10" s="1"/>
  <c r="E67" i="10"/>
  <c r="F67" i="10"/>
  <c r="G67" i="10" l="1"/>
  <c r="K67" i="10" s="1"/>
  <c r="L67" i="10" s="1"/>
  <c r="C68" i="10" s="1"/>
  <c r="H67" i="10"/>
  <c r="I68" i="10" l="1"/>
  <c r="E68" i="10" l="1"/>
  <c r="F68" i="10"/>
  <c r="D68" i="10"/>
  <c r="G68" i="10" l="1"/>
  <c r="K68" i="10" s="1"/>
  <c r="L68" i="10" s="1"/>
  <c r="C69" i="10" s="1"/>
  <c r="H68" i="10"/>
  <c r="I69" i="10" l="1"/>
  <c r="F69" i="10" l="1"/>
  <c r="E69" i="10"/>
  <c r="G69" i="10" s="1"/>
  <c r="D69" i="10"/>
  <c r="K69" i="10" l="1"/>
  <c r="L69" i="10" s="1"/>
  <c r="C70" i="10" s="1"/>
  <c r="H69" i="10"/>
  <c r="I70" i="10" l="1"/>
  <c r="F70" i="10" l="1"/>
  <c r="E70" i="10"/>
  <c r="G70" i="10" s="1"/>
  <c r="D70" i="10"/>
  <c r="K70" i="10" l="1"/>
  <c r="L70" i="10" s="1"/>
  <c r="C71" i="10" s="1"/>
  <c r="H70" i="10"/>
  <c r="I71" i="10" l="1"/>
  <c r="E71" i="10" l="1"/>
  <c r="F71" i="10"/>
  <c r="D71" i="10"/>
  <c r="G71" i="10" l="1"/>
  <c r="K71" i="10" s="1"/>
  <c r="L71" i="10" s="1"/>
  <c r="C72" i="10" s="1"/>
  <c r="H71" i="10"/>
  <c r="I72" i="10" l="1"/>
  <c r="F72" i="10" l="1"/>
  <c r="E72" i="10"/>
  <c r="G72" i="10" s="1"/>
  <c r="D72" i="10"/>
  <c r="H72" i="10" l="1"/>
  <c r="K72" i="10"/>
  <c r="L72" i="10" s="1"/>
  <c r="C73" i="10" s="1"/>
  <c r="I73" i="10" l="1"/>
  <c r="F73" i="10" l="1"/>
  <c r="E73" i="10"/>
  <c r="D73" i="10"/>
  <c r="G73" i="10" l="1"/>
  <c r="K73" i="10" s="1"/>
  <c r="L73" i="10" s="1"/>
  <c r="C74" i="10" s="1"/>
  <c r="H73" i="10"/>
  <c r="I74" i="10" l="1"/>
  <c r="E74" i="10" l="1"/>
  <c r="F74" i="10"/>
  <c r="D74" i="10"/>
  <c r="G74" i="10" l="1"/>
  <c r="K74" i="10" s="1"/>
  <c r="L74" i="10" s="1"/>
  <c r="C75" i="10" s="1"/>
  <c r="H74" i="10"/>
  <c r="I75" i="10" l="1"/>
  <c r="F75" i="10" l="1"/>
  <c r="E75" i="10"/>
  <c r="G75" i="10" s="1"/>
  <c r="D75" i="10"/>
  <c r="K75" i="10" l="1"/>
  <c r="L75" i="10" s="1"/>
  <c r="C76" i="10" s="1"/>
  <c r="H75" i="10"/>
  <c r="I76" i="10" l="1"/>
  <c r="F76" i="10" l="1"/>
  <c r="D76" i="10"/>
  <c r="E76" i="10"/>
  <c r="G76" i="10" s="1"/>
  <c r="H76" i="10" l="1"/>
  <c r="K76" i="10"/>
  <c r="L76" i="10" s="1"/>
  <c r="C77" i="10" s="1"/>
  <c r="I77" i="10" l="1"/>
  <c r="F77" i="10" l="1"/>
  <c r="E77" i="10"/>
  <c r="G77" i="10" s="1"/>
  <c r="D77" i="10"/>
  <c r="K77" i="10" l="1"/>
  <c r="L77" i="10" s="1"/>
  <c r="C78" i="10" s="1"/>
  <c r="H77" i="10"/>
  <c r="I78" i="10" l="1"/>
  <c r="F78" i="10"/>
  <c r="E78" i="10"/>
  <c r="G78" i="10" s="1"/>
  <c r="P10" i="6" l="1"/>
  <c r="S10" i="6"/>
  <c r="D78" i="10"/>
  <c r="Q10" i="6"/>
  <c r="T10" i="6"/>
  <c r="U10" i="6" s="1"/>
  <c r="K78" i="10"/>
  <c r="L78" i="10" s="1"/>
  <c r="H78" i="10"/>
  <c r="P13" i="6" l="1"/>
  <c r="Q13" i="6"/>
  <c r="P11" i="6"/>
  <c r="S13" i="6" l="1"/>
  <c r="S41" i="6" s="1"/>
  <c r="R13" i="6"/>
  <c r="P41" i="6"/>
  <c r="Q11" i="6"/>
  <c r="T13" i="6" l="1"/>
  <c r="R11" i="6"/>
  <c r="Q41" i="6"/>
  <c r="T41" i="6" l="1"/>
  <c r="U13" i="6"/>
  <c r="U41" i="6" s="1"/>
  <c r="A26" i="10" l="1"/>
  <c r="A27" i="10" l="1"/>
  <c r="A28" i="10" l="1"/>
  <c r="A29" i="10" l="1"/>
  <c r="A30" i="10" l="1"/>
  <c r="A31" i="10" l="1"/>
  <c r="A32" i="10" l="1"/>
  <c r="A33" i="10" l="1"/>
  <c r="A34" i="10" l="1"/>
  <c r="A35" i="10" l="1"/>
  <c r="A36" i="10" l="1"/>
  <c r="A37" i="10" l="1"/>
  <c r="A38" i="10" l="1"/>
  <c r="A39" i="10" l="1"/>
  <c r="A40" i="10" l="1"/>
  <c r="A41" i="10" l="1"/>
  <c r="A42" i="10" l="1"/>
  <c r="A43" i="10" l="1"/>
  <c r="A44" i="10" l="1"/>
  <c r="A45" i="10" l="1"/>
  <c r="A46" i="10" l="1"/>
  <c r="A47" i="10" l="1"/>
  <c r="A48" i="10" l="1"/>
  <c r="A49" i="10" l="1"/>
  <c r="A50" i="10" l="1"/>
  <c r="A51" i="10" l="1"/>
  <c r="A54" i="10" l="1"/>
  <c r="A52" i="10" l="1"/>
  <c r="A55" i="10"/>
  <c r="A56" i="10" l="1"/>
  <c r="A53" i="10" l="1"/>
  <c r="A57" i="10"/>
  <c r="A97" i="10" l="1"/>
  <c r="A58" i="10" l="1"/>
  <c r="A59" i="10" l="1"/>
  <c r="A98" i="10"/>
  <c r="A60" i="10" l="1"/>
  <c r="A61" i="10"/>
  <c r="A99" i="10"/>
  <c r="A62" i="10" l="1"/>
  <c r="A63" i="10" l="1"/>
  <c r="A100" i="10"/>
  <c r="A64" i="10" l="1"/>
  <c r="A65" i="10" l="1"/>
  <c r="A101" i="10"/>
  <c r="A66" i="10" l="1"/>
  <c r="A67" i="10" l="1"/>
  <c r="A102" i="10"/>
  <c r="A68" i="10" l="1"/>
  <c r="A69" i="10" l="1"/>
  <c r="A103" i="10"/>
  <c r="A70" i="10" l="1"/>
  <c r="A71" i="10" l="1"/>
  <c r="A104" i="10"/>
  <c r="A72" i="10" l="1"/>
  <c r="A105" i="10"/>
  <c r="A73" i="10" l="1"/>
  <c r="A74" i="10" l="1"/>
  <c r="A106" i="10"/>
  <c r="A75" i="10" l="1"/>
  <c r="A76" i="10" l="1"/>
  <c r="A107" i="10"/>
  <c r="A77" i="10" l="1"/>
  <c r="A78" i="10" l="1"/>
  <c r="A108" i="10"/>
  <c r="A79" i="10" l="1"/>
  <c r="A80" i="10" l="1"/>
  <c r="A109" i="10"/>
  <c r="A81" i="10" l="1"/>
  <c r="A82" i="10" l="1"/>
  <c r="A110" i="10"/>
  <c r="A83" i="10" l="1"/>
  <c r="A84" i="10" l="1"/>
  <c r="A111" i="10"/>
  <c r="A85" i="10" l="1"/>
  <c r="A86" i="10" l="1"/>
  <c r="A112" i="10"/>
  <c r="A87" i="10" l="1"/>
  <c r="A88" i="10" l="1"/>
  <c r="A113" i="10"/>
  <c r="A89" i="10" l="1"/>
  <c r="A90" i="10" l="1"/>
  <c r="A114" i="10"/>
  <c r="A91" i="10" l="1"/>
  <c r="A92" i="10" l="1"/>
  <c r="A115" i="10"/>
  <c r="A93" i="10" l="1"/>
  <c r="A94" i="10" l="1"/>
  <c r="A116" i="10"/>
  <c r="A95" i="10" l="1"/>
  <c r="A96" i="10" l="1"/>
  <c r="A117" i="10"/>
  <c r="A118" i="10" l="1"/>
  <c r="A119" i="10" l="1"/>
  <c r="A120" i="10" l="1"/>
  <c r="A121" i="10" l="1"/>
  <c r="A122" i="10" l="1"/>
  <c r="A123" i="10" l="1"/>
  <c r="A124" i="10" l="1"/>
  <c r="A125" i="10" l="1"/>
  <c r="A126" i="10" l="1"/>
  <c r="A127" i="10" l="1"/>
  <c r="A128" i="10" l="1"/>
  <c r="A129" i="10" l="1"/>
  <c r="A130" i="10" l="1"/>
  <c r="A131" i="10" l="1"/>
  <c r="A132" i="10" l="1"/>
  <c r="A133" i="10" l="1"/>
  <c r="A134" i="10" l="1"/>
  <c r="A135" i="10" l="1"/>
  <c r="A136" i="10" l="1"/>
  <c r="A137" i="10" l="1"/>
  <c r="A138" i="10" l="1"/>
  <c r="A139" i="10" l="1"/>
  <c r="A140" i="10" l="1"/>
  <c r="A141" i="10" l="1"/>
  <c r="A142" i="10" l="1"/>
  <c r="A143" i="10" l="1"/>
  <c r="A144" i="10" l="1"/>
  <c r="A145" i="10" l="1"/>
  <c r="A146" i="10" l="1"/>
  <c r="A147" i="10" l="1"/>
  <c r="A148" i="10" l="1"/>
  <c r="A149" i="10" l="1"/>
  <c r="A150" i="10" l="1"/>
  <c r="A151" i="10" l="1"/>
  <c r="A152" i="10" l="1"/>
  <c r="A153" i="10" l="1"/>
  <c r="A154" i="10" l="1"/>
  <c r="A155" i="10" l="1"/>
  <c r="A156" i="10" l="1"/>
  <c r="A157" i="10" l="1"/>
  <c r="A158" i="10" l="1"/>
  <c r="A159" i="10" l="1"/>
  <c r="A160" i="10" l="1"/>
  <c r="A161" i="10" l="1"/>
  <c r="A162" i="10" l="1"/>
  <c r="A163" i="10" l="1"/>
  <c r="A164" i="10" l="1"/>
  <c r="A165" i="10" l="1"/>
  <c r="A166" i="10" l="1"/>
  <c r="A167" i="10" l="1"/>
  <c r="A168" i="10" l="1"/>
  <c r="A169" i="10" l="1"/>
  <c r="A170" i="10" l="1"/>
  <c r="A171" i="10" l="1"/>
  <c r="A172" i="10" l="1"/>
  <c r="A173" i="10" l="1"/>
  <c r="A174" i="10" l="1"/>
  <c r="A175" i="10" l="1"/>
  <c r="A176" i="10" l="1"/>
  <c r="A177" i="10" l="1"/>
  <c r="A178" i="10" l="1"/>
  <c r="G10" i="10" l="1"/>
  <c r="A179" i="10"/>
  <c r="A180" i="10" l="1"/>
  <c r="A181" i="10" l="1"/>
  <c r="A182" i="10" l="1"/>
  <c r="A183" i="10" l="1"/>
  <c r="A184" i="10" l="1"/>
  <c r="A185" i="10" l="1"/>
  <c r="A186" i="10" l="1"/>
  <c r="A187" i="10" l="1"/>
  <c r="A188" i="10" l="1"/>
  <c r="A189" i="10" l="1"/>
  <c r="A190" i="10" l="1"/>
  <c r="A191" i="10" l="1"/>
  <c r="A192" i="10" l="1"/>
  <c r="A193" i="10" l="1"/>
  <c r="A194" i="10" l="1"/>
  <c r="A195" i="10" l="1"/>
  <c r="A196" i="10" l="1"/>
  <c r="A197" i="10" l="1"/>
  <c r="A198" i="10" l="1"/>
  <c r="A199" i="10" l="1"/>
  <c r="A200" i="10" l="1"/>
  <c r="A201" i="10" l="1"/>
  <c r="A202" i="10" l="1"/>
  <c r="A203" i="10" l="1"/>
  <c r="A204" i="10" l="1"/>
  <c r="A205" i="10" l="1"/>
  <c r="A206" i="10" l="1"/>
  <c r="A207" i="10" l="1"/>
  <c r="A208" i="10" l="1"/>
  <c r="A209" i="10" l="1"/>
  <c r="A210" i="10" l="1"/>
  <c r="A211" i="10" l="1"/>
  <c r="A212" i="10" l="1"/>
  <c r="A213" i="10" l="1"/>
  <c r="A214" i="10" l="1"/>
  <c r="A215" i="10" l="1"/>
  <c r="A216" i="10" l="1"/>
  <c r="A217" i="10" l="1"/>
  <c r="A218" i="10" l="1"/>
  <c r="A219" i="10" l="1"/>
  <c r="A220" i="10" l="1"/>
  <c r="A221" i="10" l="1"/>
  <c r="A222" i="10" l="1"/>
  <c r="A223" i="10" l="1"/>
  <c r="A224" i="10" l="1"/>
  <c r="A225" i="10" l="1"/>
  <c r="A226" i="10" l="1"/>
  <c r="A227" i="10" l="1"/>
  <c r="A228" i="10" l="1"/>
  <c r="A229" i="10" l="1"/>
  <c r="A230" i="10" l="1"/>
  <c r="A231" i="10" l="1"/>
  <c r="A232" i="10" l="1"/>
  <c r="A233" i="10" l="1"/>
  <c r="A234" i="10" l="1"/>
  <c r="A235" i="10" l="1"/>
  <c r="A236" i="10" l="1"/>
  <c r="A237" i="10" l="1"/>
  <c r="A238" i="10" l="1"/>
  <c r="A239" i="10" l="1"/>
  <c r="A240" i="10" l="1"/>
  <c r="A241" i="10" l="1"/>
  <c r="A242" i="10" l="1"/>
  <c r="A243" i="10" l="1"/>
  <c r="A244" i="10" l="1"/>
  <c r="A245" i="10" l="1"/>
  <c r="A246" i="10" l="1"/>
  <c r="A247" i="10" l="1"/>
  <c r="A248" i="10" l="1"/>
  <c r="A249" i="10" l="1"/>
  <c r="A250" i="10" l="1"/>
  <c r="A251" i="10" l="1"/>
  <c r="A252" i="10" l="1"/>
  <c r="A253" i="10" l="1"/>
  <c r="A254" i="10" l="1"/>
  <c r="A255" i="10" l="1"/>
  <c r="A256" i="10" l="1"/>
  <c r="A257" i="10" l="1"/>
  <c r="A258" i="10" l="1"/>
  <c r="A259" i="10" l="1"/>
  <c r="A260" i="10" l="1"/>
  <c r="A261" i="10" l="1"/>
  <c r="A262" i="10" l="1"/>
  <c r="A263" i="10" l="1"/>
  <c r="A264" i="10" l="1"/>
  <c r="A265" i="10" l="1"/>
  <c r="A266" i="10" l="1"/>
  <c r="A267" i="10" l="1"/>
  <c r="A268" i="10" l="1"/>
  <c r="A269" i="10" l="1"/>
  <c r="A270" i="10" l="1"/>
  <c r="A271" i="10" l="1"/>
  <c r="A272" i="10" l="1"/>
  <c r="A273" i="10" l="1"/>
  <c r="A274" i="10" l="1"/>
  <c r="A275" i="10" l="1"/>
  <c r="A276" i="10" l="1"/>
  <c r="A277" i="10" l="1"/>
  <c r="A278" i="10" l="1"/>
  <c r="A279" i="10" l="1"/>
  <c r="A280" i="10" l="1"/>
  <c r="A281" i="10" l="1"/>
  <c r="A282" i="10" l="1"/>
  <c r="A283" i="10" l="1"/>
  <c r="A284" i="10" l="1"/>
  <c r="A285" i="10" l="1"/>
  <c r="A286" i="10" l="1"/>
  <c r="A287" i="10" l="1"/>
  <c r="A288" i="10" l="1"/>
  <c r="A289" i="10" l="1"/>
  <c r="A290" i="10" l="1"/>
  <c r="A291" i="10" l="1"/>
  <c r="A292" i="10" l="1"/>
  <c r="A293" i="10" l="1"/>
  <c r="A294" i="10" l="1"/>
  <c r="A295" i="10" l="1"/>
  <c r="A296" i="10" l="1"/>
  <c r="A297" i="10" l="1"/>
  <c r="A298" i="10" l="1"/>
  <c r="A299" i="10" l="1"/>
  <c r="A300" i="10" l="1"/>
  <c r="A301" i="10" l="1"/>
  <c r="A302" i="10" l="1"/>
  <c r="A303" i="10" l="1"/>
  <c r="A304" i="10" l="1"/>
  <c r="A305" i="10" l="1"/>
  <c r="A306" i="10" l="1"/>
  <c r="A307" i="10" l="1"/>
  <c r="A308" i="10" l="1"/>
  <c r="A309" i="10" l="1"/>
  <c r="A310" i="10" l="1"/>
  <c r="A311" i="10" l="1"/>
  <c r="A312" i="10" l="1"/>
  <c r="A313" i="10" l="1"/>
  <c r="A314" i="10" l="1"/>
  <c r="A315" i="10" l="1"/>
  <c r="A316" i="10" l="1"/>
  <c r="A317" i="10" l="1"/>
  <c r="A318" i="10" l="1"/>
  <c r="A319" i="10" l="1"/>
  <c r="A320" i="10" l="1"/>
  <c r="A321" i="10" l="1"/>
  <c r="A322" i="10" l="1"/>
  <c r="A323" i="10" l="1"/>
  <c r="A324" i="10" l="1"/>
  <c r="A325" i="10" l="1"/>
  <c r="A326" i="10" l="1"/>
  <c r="A327" i="10" l="1"/>
  <c r="A328" i="10" l="1"/>
  <c r="A329" i="10" l="1"/>
  <c r="A330" i="10" l="1"/>
  <c r="A331" i="10" l="1"/>
  <c r="A332" i="10" l="1"/>
  <c r="A333" i="10" l="1"/>
  <c r="A334" i="10" l="1"/>
  <c r="A335" i="10" l="1"/>
  <c r="A336" i="10" l="1"/>
  <c r="A337" i="10" l="1"/>
  <c r="A338" i="10" l="1"/>
  <c r="A339" i="10" l="1"/>
  <c r="A340" i="10" l="1"/>
  <c r="A341" i="10" l="1"/>
  <c r="A342" i="10" l="1"/>
  <c r="A343" i="10" l="1"/>
  <c r="A344" i="10" l="1"/>
  <c r="A345" i="10" l="1"/>
  <c r="A346" i="10" l="1"/>
  <c r="A347" i="10" l="1"/>
  <c r="A348" i="10" l="1"/>
  <c r="A349" i="10" l="1"/>
  <c r="A350" i="10" l="1"/>
  <c r="A351" i="10" l="1"/>
  <c r="A352" i="10" l="1"/>
  <c r="A353" i="10" l="1"/>
  <c r="A354" i="10" l="1"/>
  <c r="A355" i="10" l="1"/>
  <c r="A356" i="10" l="1"/>
  <c r="A357" i="10" l="1"/>
  <c r="A358" i="10" l="1"/>
  <c r="A359" i="10" l="1"/>
  <c r="A360" i="10" l="1"/>
  <c r="A361" i="10" l="1"/>
  <c r="A362" i="10" l="1"/>
  <c r="A363" i="10" l="1"/>
  <c r="A364" i="10" l="1"/>
  <c r="A365" i="10" l="1"/>
  <c r="A366" i="10" l="1"/>
  <c r="A367" i="10" l="1"/>
  <c r="A368" i="10" l="1"/>
  <c r="A369" i="10" l="1"/>
  <c r="A370" i="10" l="1"/>
  <c r="A371" i="10" l="1"/>
  <c r="A372" i="10" l="1"/>
  <c r="A373" i="10" l="1"/>
  <c r="A374" i="10" l="1"/>
  <c r="A375" i="10" l="1"/>
  <c r="A376" i="10" l="1"/>
  <c r="A377" i="10" l="1"/>
  <c r="A378" i="10" l="1"/>
  <c r="A379" i="10" l="1"/>
  <c r="A380" i="10" l="1"/>
  <c r="A381" i="10" l="1"/>
  <c r="A382" i="10" l="1"/>
  <c r="A383" i="10" l="1"/>
  <c r="A384" i="10" l="1"/>
  <c r="A385" i="10" l="1"/>
  <c r="A386" i="10" l="1"/>
  <c r="A387" i="10" l="1"/>
  <c r="A388" i="10" l="1"/>
  <c r="A389" i="10" l="1"/>
  <c r="A390" i="10" l="1"/>
  <c r="A391" i="10" l="1"/>
  <c r="A392" i="10" l="1"/>
  <c r="A393" i="10" l="1"/>
  <c r="A394" i="10" l="1"/>
  <c r="A395" i="10" l="1"/>
  <c r="A396" i="10" l="1"/>
  <c r="A397" i="10" l="1"/>
  <c r="A398" i="10" l="1"/>
  <c r="A399" i="10" l="1"/>
  <c r="A400" i="10" l="1"/>
  <c r="A401" i="10" l="1"/>
  <c r="A402" i="10" l="1"/>
  <c r="A403" i="10" l="1"/>
  <c r="A404" i="10" l="1"/>
  <c r="A405" i="10" l="1"/>
  <c r="A406" i="10" l="1"/>
  <c r="A407" i="10" l="1"/>
  <c r="A408" i="10" l="1"/>
  <c r="A409" i="10" l="1"/>
  <c r="A410" i="10" l="1"/>
  <c r="A411" i="10" l="1"/>
  <c r="A412" i="10" l="1"/>
  <c r="A413" i="10" l="1"/>
  <c r="A414" i="10" l="1"/>
  <c r="A415" i="10" l="1"/>
  <c r="A416" i="10" l="1"/>
  <c r="A417" i="10" l="1"/>
  <c r="A418" i="10" l="1"/>
  <c r="A419" i="10" l="1"/>
  <c r="A420" i="10" l="1"/>
  <c r="A421" i="10" l="1"/>
  <c r="A422" i="10" l="1"/>
  <c r="A423" i="10" l="1"/>
  <c r="A424" i="10" l="1"/>
  <c r="A425" i="10" l="1"/>
  <c r="A426" i="10" l="1"/>
  <c r="A427" i="10" l="1"/>
  <c r="A428" i="10" l="1"/>
  <c r="A429" i="10" l="1"/>
  <c r="A430" i="10" l="1"/>
  <c r="A431" i="10" l="1"/>
  <c r="A432" i="10" l="1"/>
  <c r="A433" i="10" l="1"/>
  <c r="A434" i="10" l="1"/>
  <c r="A435" i="10" l="1"/>
  <c r="A436" i="10" l="1"/>
  <c r="A437" i="10" l="1"/>
  <c r="A438" i="10" l="1"/>
  <c r="A439" i="10" l="1"/>
  <c r="A440" i="10" l="1"/>
  <c r="A441" i="10" l="1"/>
  <c r="A442" i="10" l="1"/>
  <c r="A443" i="10" l="1"/>
  <c r="A444" i="10" l="1"/>
  <c r="A445" i="10" l="1"/>
  <c r="A446" i="10" l="1"/>
  <c r="A447" i="10" l="1"/>
  <c r="A448" i="10" l="1"/>
  <c r="A449" i="10" l="1"/>
  <c r="A450" i="10" l="1"/>
  <c r="A451" i="10" l="1"/>
  <c r="A452" i="10" l="1"/>
  <c r="A453" i="10" l="1"/>
  <c r="A454" i="10" l="1"/>
  <c r="A455" i="10" l="1"/>
  <c r="A456" i="10" l="1"/>
  <c r="A457" i="10" l="1"/>
  <c r="A458" i="10" l="1"/>
  <c r="A459" i="10" l="1"/>
  <c r="A460" i="10" l="1"/>
  <c r="A461" i="10" l="1"/>
  <c r="A462" i="10" l="1"/>
  <c r="A463" i="10" l="1"/>
  <c r="A464" i="10" l="1"/>
  <c r="A465" i="10" l="1"/>
  <c r="A466" i="10" l="1"/>
  <c r="A467" i="10" l="1"/>
  <c r="A468" i="10" l="1"/>
  <c r="A469" i="10" l="1"/>
  <c r="A470" i="10" l="1"/>
  <c r="A471" i="10" l="1"/>
  <c r="A472" i="10" l="1"/>
  <c r="A473" i="10" l="1"/>
  <c r="A474" i="10" l="1"/>
  <c r="A475" i="10" l="1"/>
  <c r="A476" i="10" l="1"/>
  <c r="A477" i="10" l="1"/>
  <c r="A478" i="10" l="1"/>
  <c r="A479" i="10" l="1"/>
  <c r="A480" i="10" l="1"/>
  <c r="A481" i="10" l="1"/>
  <c r="A482" i="10" l="1"/>
  <c r="A483" i="10" l="1"/>
  <c r="A484" i="10" l="1"/>
  <c r="A485" i="10" l="1"/>
  <c r="A486" i="10" l="1"/>
  <c r="A487" i="10" l="1"/>
  <c r="A488" i="10" l="1"/>
  <c r="A489" i="10" l="1"/>
  <c r="A490" i="10" l="1"/>
  <c r="A491" i="10" l="1"/>
  <c r="A492" i="10" l="1"/>
  <c r="A493" i="10" l="1"/>
  <c r="A494" i="10" l="1"/>
  <c r="A495" i="10" l="1"/>
  <c r="A496" i="10" l="1"/>
  <c r="A497" i="10" l="1"/>
  <c r="A498" i="10" l="1"/>
  <c r="A499" i="10" l="1"/>
  <c r="A500" i="10" l="1"/>
  <c r="A501" i="10" l="1"/>
  <c r="A502" i="10" l="1"/>
  <c r="A503" i="10" l="1"/>
  <c r="A504" i="10" l="1"/>
  <c r="A505" i="10" l="1"/>
  <c r="A506" i="10" l="1"/>
  <c r="A507" i="10" l="1"/>
  <c r="A508" i="10" l="1"/>
  <c r="A509" i="10" l="1"/>
  <c r="A510" i="10" l="1"/>
  <c r="A511" i="10" l="1"/>
  <c r="A512" i="10" l="1"/>
  <c r="A513" i="10" l="1"/>
  <c r="A514" i="10" l="1"/>
  <c r="A515" i="10" l="1"/>
  <c r="A516" i="10" l="1"/>
  <c r="A517" i="10" l="1"/>
  <c r="A518" i="10" l="1"/>
  <c r="A519" i="10" l="1"/>
  <c r="A520" i="10" l="1"/>
  <c r="A521" i="10" l="1"/>
  <c r="A522" i="10" l="1"/>
  <c r="A523" i="10" l="1"/>
  <c r="A524" i="10" l="1"/>
  <c r="A525" i="10" l="1"/>
  <c r="A526" i="10" l="1"/>
  <c r="A527" i="10" l="1"/>
  <c r="A528" i="10" l="1"/>
  <c r="A529" i="10" l="1"/>
  <c r="A530" i="10" l="1"/>
  <c r="A531" i="10" l="1"/>
  <c r="A532" i="10" l="1"/>
  <c r="A533" i="10" l="1"/>
  <c r="A534" i="10" l="1"/>
  <c r="A535" i="10" l="1"/>
  <c r="A536" i="10" l="1"/>
  <c r="A537" i="10" l="1"/>
  <c r="A538" i="10" l="1"/>
  <c r="A539" i="10" l="1"/>
  <c r="A540" i="10" l="1"/>
  <c r="A541" i="10" l="1"/>
  <c r="A542" i="10" l="1"/>
  <c r="A543" i="10" l="1"/>
  <c r="A544" i="10" l="1"/>
  <c r="A545" i="10" l="1"/>
  <c r="A546" i="10" l="1"/>
  <c r="A547" i="10" l="1"/>
  <c r="A548" i="10" l="1"/>
  <c r="A549" i="10" l="1"/>
  <c r="A550" i="10" l="1"/>
  <c r="A551" i="10" l="1"/>
  <c r="A552" i="10" l="1"/>
  <c r="A553" i="10" l="1"/>
  <c r="A554" i="10" l="1"/>
  <c r="A555" i="10" l="1"/>
  <c r="A556" i="10" l="1"/>
  <c r="A557" i="10" l="1"/>
  <c r="A558" i="10" l="1"/>
  <c r="A559" i="10" l="1"/>
  <c r="A560" i="10" l="1"/>
  <c r="A561" i="10" l="1"/>
  <c r="A562" i="10" l="1"/>
  <c r="A563" i="10" l="1"/>
  <c r="A564" i="10" l="1"/>
  <c r="A565" i="10" l="1"/>
  <c r="A566" i="10" l="1"/>
  <c r="A567" i="10" l="1"/>
  <c r="A568" i="10" l="1"/>
  <c r="A569" i="10" l="1"/>
  <c r="A570" i="10" l="1"/>
  <c r="A571" i="10" l="1"/>
  <c r="A572" i="10" l="1"/>
  <c r="A573" i="10" l="1"/>
  <c r="A574" i="10" l="1"/>
  <c r="A575" i="10" l="1"/>
  <c r="A576" i="10" l="1"/>
  <c r="A577" i="10" l="1"/>
  <c r="A578" i="10" l="1"/>
  <c r="A579" i="10" l="1"/>
  <c r="A580" i="10" l="1"/>
  <c r="A581" i="10" l="1"/>
  <c r="A582" i="10" l="1"/>
  <c r="A583" i="10" l="1"/>
  <c r="A584" i="10" l="1"/>
  <c r="A585" i="10" l="1"/>
  <c r="A586" i="10" l="1"/>
  <c r="A587" i="10" l="1"/>
  <c r="A588" i="10" l="1"/>
  <c r="A589" i="10" l="1"/>
  <c r="A590" i="10" l="1"/>
  <c r="A591" i="10" l="1"/>
  <c r="A592" i="10" l="1"/>
  <c r="A593" i="10" l="1"/>
  <c r="A594" i="10" l="1"/>
  <c r="A595" i="10" l="1"/>
  <c r="A596" i="10" l="1"/>
  <c r="A597" i="10" l="1"/>
  <c r="A598" i="10" l="1"/>
  <c r="A599" i="10" l="1"/>
  <c r="A600" i="10" l="1"/>
  <c r="A601" i="10" l="1"/>
  <c r="A602" i="10" l="1"/>
  <c r="A603" i="10" l="1"/>
  <c r="A604" i="10" l="1"/>
  <c r="A605" i="10" l="1"/>
  <c r="A606" i="10" l="1"/>
  <c r="A607" i="10" l="1"/>
  <c r="A608" i="10" l="1"/>
  <c r="A609" i="10" l="1"/>
  <c r="A610" i="10" l="1"/>
  <c r="A611" i="10" l="1"/>
  <c r="A612" i="10" l="1"/>
  <c r="A613" i="10" l="1"/>
  <c r="A614" i="10" l="1"/>
  <c r="A615" i="10" l="1"/>
  <c r="A616" i="10" l="1"/>
  <c r="A617" i="10" l="1"/>
  <c r="A618" i="10" l="1"/>
  <c r="A619" i="10" l="1"/>
  <c r="A620" i="10" l="1"/>
  <c r="A621" i="10" l="1"/>
  <c r="A622" i="10" l="1"/>
  <c r="A623" i="10" l="1"/>
  <c r="A624" i="10" l="1"/>
  <c r="A625" i="10" l="1"/>
  <c r="A626" i="10" l="1"/>
  <c r="A627" i="10" l="1"/>
  <c r="A628" i="10" l="1"/>
  <c r="A629" i="10" l="1"/>
  <c r="A630" i="10" l="1"/>
  <c r="A631" i="10" l="1"/>
  <c r="A632" i="10" l="1"/>
  <c r="A633" i="10" l="1"/>
  <c r="A634" i="10" l="1"/>
  <c r="A635" i="10" l="1"/>
  <c r="A636" i="10" l="1"/>
  <c r="A637" i="10" l="1"/>
  <c r="A638" i="10" l="1"/>
  <c r="A639" i="10" l="1"/>
  <c r="A640" i="10" l="1"/>
  <c r="A641" i="10" l="1"/>
  <c r="R10" i="6" l="1"/>
  <c r="R41" i="6" s="1"/>
  <c r="A642" i="10"/>
  <c r="L15" i="10" l="1"/>
  <c r="L13" i="10"/>
  <c r="F12" i="8"/>
  <c r="F11" i="8"/>
  <c r="F10" i="8"/>
  <c r="F13" i="8"/>
  <c r="F14" i="8"/>
  <c r="F15" i="8"/>
  <c r="F16" i="8"/>
  <c r="F17" i="8"/>
  <c r="F18" i="8"/>
  <c r="F19" i="8"/>
  <c r="F20" i="8"/>
  <c r="F21" i="8"/>
  <c r="F22" i="8"/>
  <c r="F23" i="8"/>
  <c r="F24" i="8"/>
  <c r="F25" i="8"/>
  <c r="F26" i="8"/>
  <c r="F27" i="8"/>
  <c r="F28" i="8"/>
  <c r="F29" i="8"/>
  <c r="F30" i="8"/>
  <c r="F32" i="8"/>
  <c r="F31" i="8"/>
  <c r="F33" i="8"/>
  <c r="F34" i="8"/>
  <c r="F35" i="8"/>
  <c r="F36" i="8"/>
  <c r="F37" i="8"/>
  <c r="F38" i="8"/>
  <c r="F39" i="8"/>
  <c r="F40" i="8"/>
  <c r="F42" i="8"/>
  <c r="F41" i="8"/>
  <c r="F43" i="8"/>
  <c r="F44" i="8"/>
  <c r="F45" i="8"/>
  <c r="L12" i="10"/>
  <c r="L10" i="10"/>
  <c r="O10" i="6" l="1"/>
  <c r="O41" i="6" s="1"/>
  <c r="L14" i="10"/>
</calcChain>
</file>

<file path=xl/comments1.xml><?xml version="1.0" encoding="utf-8"?>
<comments xmlns="http://schemas.openxmlformats.org/spreadsheetml/2006/main">
  <authors>
    <author>ControllerSpielwiese</author>
  </authors>
  <commentList>
    <comment ref="P7" authorId="0" shapeId="0">
      <text>
        <r>
          <rPr>
            <b/>
            <sz val="9"/>
            <color indexed="81"/>
            <rFont val="Segoe UI"/>
            <family val="2"/>
          </rPr>
          <t>ControllerSpielwiese:</t>
        </r>
        <r>
          <rPr>
            <sz val="9"/>
            <color indexed="81"/>
            <rFont val="Segoe UI"/>
            <family val="2"/>
          </rPr>
          <t xml:space="preserve">
Wenn nicht der Monatsletzte eingegeben wurde, werden nur die Summen bis zum letzten Monatsletzten angezeigt.</t>
        </r>
      </text>
    </comment>
    <comment ref="S7" authorId="0" shapeId="0">
      <text>
        <r>
          <rPr>
            <b/>
            <sz val="9"/>
            <color indexed="81"/>
            <rFont val="Segoe UI"/>
            <family val="2"/>
          </rPr>
          <t>ControllerSpielwiese:</t>
        </r>
        <r>
          <rPr>
            <sz val="9"/>
            <color indexed="81"/>
            <rFont val="Segoe UI"/>
            <family val="2"/>
          </rPr>
          <t xml:space="preserve">
Wenn nicht der Monatsletzte eingegeben wurde, werden nur die Summen bis zum letzten Monatsletzten angezeigt.</t>
        </r>
      </text>
    </comment>
    <comment ref="D10" authorId="0" shapeId="0">
      <text>
        <r>
          <rPr>
            <b/>
            <sz val="9"/>
            <color indexed="81"/>
            <rFont val="Segoe UI"/>
            <family val="2"/>
          </rPr>
          <t>ControllerSpielwiese:</t>
        </r>
        <r>
          <rPr>
            <sz val="9"/>
            <color indexed="81"/>
            <rFont val="Segoe UI"/>
            <family val="2"/>
          </rPr>
          <t xml:space="preserve">
Die Darlehensnummern verweisen per Hyperlink auf die jeweiligen Tabellenblätter. (Deren Namen können geändert werden, ohne dass die Verlinkung leidet.)</t>
        </r>
      </text>
    </comment>
  </commentList>
</comments>
</file>

<file path=xl/comments10.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1.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2.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3.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4.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5.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6.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7.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8.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19.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0.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1.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2.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3.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4.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5.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6.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7.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8.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29.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3.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30.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31.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4.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5.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6.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7.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8.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comments9.xml><?xml version="1.0" encoding="utf-8"?>
<comments xmlns="http://schemas.openxmlformats.org/spreadsheetml/2006/main">
  <authors>
    <author>ControllerSpielwiese</author>
  </authors>
  <commentList>
    <comment ref="B15" authorId="0" shapeId="0">
      <text>
        <r>
          <rPr>
            <b/>
            <sz val="9"/>
            <color indexed="81"/>
            <rFont val="Segoe UI"/>
            <family val="2"/>
          </rPr>
          <t>ControllerSpielwiese:</t>
        </r>
        <r>
          <rPr>
            <sz val="9"/>
            <color indexed="81"/>
            <rFont val="Segoe UI"/>
            <family val="2"/>
          </rPr>
          <t xml:space="preserve">
nur informativ, ohne Berechnungen</t>
        </r>
      </text>
    </comment>
    <comment ref="B16" authorId="0" shapeId="0">
      <text>
        <r>
          <rPr>
            <b/>
            <sz val="9"/>
            <color indexed="81"/>
            <rFont val="Segoe UI"/>
            <family val="2"/>
          </rPr>
          <t>ControllerSpielwiese:</t>
        </r>
        <r>
          <rPr>
            <sz val="9"/>
            <color indexed="81"/>
            <rFont val="Segoe UI"/>
            <family val="2"/>
          </rPr>
          <t xml:space="preserve">
nur informativ, ohne Berechnungen</t>
        </r>
      </text>
    </comment>
  </commentList>
</comments>
</file>

<file path=xl/sharedStrings.xml><?xml version="1.0" encoding="utf-8"?>
<sst xmlns="http://schemas.openxmlformats.org/spreadsheetml/2006/main" count="57578" uniqueCount="78">
  <si>
    <t>Monat</t>
  </si>
  <si>
    <t>Nominalzinsatz p.a. in %:</t>
  </si>
  <si>
    <t>Auszahlung/
Restschuld</t>
  </si>
  <si>
    <t>Zinssatz
in %</t>
  </si>
  <si>
    <t>Tilgungssatz
in %</t>
  </si>
  <si>
    <t>Tilgung
in EUR</t>
  </si>
  <si>
    <t>Restschuld am
Ende der Periode</t>
  </si>
  <si>
    <t>Effektivzinssatz in %:</t>
  </si>
  <si>
    <t>Laufzeit in Jahren:</t>
  </si>
  <si>
    <t>Gesamtbetrag in EUR:</t>
  </si>
  <si>
    <t>Variablen zum Eingeben:</t>
  </si>
  <si>
    <t>Berechnete Ergebnisse:</t>
  </si>
  <si>
    <t>Zinsen
in EUR</t>
  </si>
  <si>
    <t>Brutto Kreditsumme in EUR:</t>
  </si>
  <si>
    <t>Darlehensgeber</t>
  </si>
  <si>
    <t>lfd-Nr</t>
  </si>
  <si>
    <t>Darlehens-Nr.</t>
  </si>
  <si>
    <t>Kapitaldienst</t>
  </si>
  <si>
    <t>S</t>
  </si>
  <si>
    <t>Darlehensnehmer</t>
  </si>
  <si>
    <t>Tilgung</t>
  </si>
  <si>
    <t>Kapitaldienst pro Monat</t>
  </si>
  <si>
    <t>Tilgungsplan (Abzahlungsdarlehen)</t>
  </si>
  <si>
    <t>monatliche Zinsberechnung</t>
  </si>
  <si>
    <t>Feste Tilgungsrate, abnehmende Monatsrate</t>
  </si>
  <si>
    <t xml:space="preserve">           Darlehensnehmer:</t>
  </si>
  <si>
    <t xml:space="preserve">           Darlehensgeber:</t>
  </si>
  <si>
    <t xml:space="preserve">           Darlehens-Nr.:</t>
  </si>
  <si>
    <t>4711/0815-1A</t>
  </si>
  <si>
    <t>Beginn</t>
  </si>
  <si>
    <t>Berechnung Kapitaldienst zu dem gewählten Stichtag</t>
  </si>
  <si>
    <t>Stichtag:</t>
  </si>
  <si>
    <t>Summe</t>
  </si>
  <si>
    <t>Nominal-</t>
  </si>
  <si>
    <t>Laufzeit/</t>
  </si>
  <si>
    <t>Ende</t>
  </si>
  <si>
    <t>Zins</t>
  </si>
  <si>
    <t>Darlehen</t>
  </si>
  <si>
    <t>zinssatz</t>
  </si>
  <si>
    <t>Monate</t>
  </si>
  <si>
    <t>monatliche Werte</t>
  </si>
  <si>
    <t xml:space="preserve">           Verwendungszweck:</t>
  </si>
  <si>
    <t>Information</t>
  </si>
  <si>
    <r>
      <rPr>
        <sz val="10"/>
        <rFont val="Arial"/>
        <family val="2"/>
      </rPr>
      <t xml:space="preserve">= </t>
    </r>
    <r>
      <rPr>
        <sz val="10"/>
        <rFont val="Symbol"/>
        <family val="1"/>
        <charset val="2"/>
      </rPr>
      <t>S</t>
    </r>
    <r>
      <rPr>
        <sz val="10"/>
        <rFont val="Arial"/>
        <family val="2"/>
      </rPr>
      <t xml:space="preserve"> Kapitaldienst in EUR:</t>
    </r>
  </si>
  <si>
    <t>Bank 1</t>
  </si>
  <si>
    <t>Verwendungszweck</t>
  </si>
  <si>
    <t>Monatswerte</t>
  </si>
  <si>
    <t>lfd. Nr.</t>
  </si>
  <si>
    <t>Zinsbindungsende:</t>
  </si>
  <si>
    <t>Laufzeitbeginn:</t>
  </si>
  <si>
    <t>monatlich</t>
  </si>
  <si>
    <t>vierteljährlich</t>
  </si>
  <si>
    <t>halbjährlich</t>
  </si>
  <si>
    <t>jährlich</t>
  </si>
  <si>
    <t>Tilgungsrythmus:</t>
  </si>
  <si>
    <t>Sondertilgung in EUR</t>
  </si>
  <si>
    <r>
      <rPr>
        <sz val="10"/>
        <rFont val="Symbol"/>
        <family val="1"/>
        <charset val="2"/>
      </rPr>
      <t>S</t>
    </r>
    <r>
      <rPr>
        <sz val="10"/>
        <rFont val="Arial"/>
        <family val="2"/>
      </rPr>
      <t xml:space="preserve"> Sondertilgungen in EUR:</t>
    </r>
  </si>
  <si>
    <t>Tilgungsbeginn:</t>
  </si>
  <si>
    <r>
      <rPr>
        <sz val="10"/>
        <color theme="1"/>
        <rFont val="Symbol"/>
        <family val="1"/>
        <charset val="2"/>
      </rPr>
      <t>S</t>
    </r>
    <r>
      <rPr>
        <sz val="10"/>
        <color theme="1"/>
        <rFont val="Arial"/>
        <family val="2"/>
      </rPr>
      <t xml:space="preserve"> aller Tilgungen in EUR:</t>
    </r>
  </si>
  <si>
    <r>
      <rPr>
        <sz val="10"/>
        <color theme="1"/>
        <rFont val="Symbol"/>
        <family val="1"/>
        <charset val="2"/>
      </rPr>
      <t>S</t>
    </r>
    <r>
      <rPr>
        <sz val="10"/>
        <color theme="1"/>
        <rFont val="Arial"/>
        <family val="2"/>
      </rPr>
      <t xml:space="preserve"> der Zinsen in EUR:</t>
    </r>
  </si>
  <si>
    <r>
      <rPr>
        <sz val="10"/>
        <rFont val="Symbol"/>
        <family val="1"/>
        <charset val="2"/>
      </rPr>
      <t>S</t>
    </r>
    <r>
      <rPr>
        <sz val="10"/>
        <rFont val="Arial"/>
        <family val="2"/>
      </rPr>
      <t xml:space="preserve"> regelm. Tilgungen in EUR:</t>
    </r>
  </si>
  <si>
    <t>Datum
Mo-Ende</t>
  </si>
  <si>
    <t>Regelm. Tilgung in EUR:</t>
  </si>
  <si>
    <t>Tilgungs-
Periode</t>
  </si>
  <si>
    <t>Ende der Laufzeit/letzte Rate:</t>
  </si>
  <si>
    <t>Ende Laufzeit/letzte Rate:</t>
  </si>
  <si>
    <t>Lfd.
Monat</t>
  </si>
  <si>
    <t>kumulierte Werte nur lfd. Jahr</t>
  </si>
  <si>
    <t>kumulierte Werte über Laufzeit</t>
  </si>
  <si>
    <t>Restschuld</t>
  </si>
  <si>
    <r>
      <t>z. Stichtag</t>
    </r>
    <r>
      <rPr>
        <b/>
        <sz val="8"/>
        <rFont val="Arial"/>
        <family val="2"/>
      </rPr>
      <t xml:space="preserve"> (C4)</t>
    </r>
  </si>
  <si>
    <t>Entwicklung Kapitaldienst je Monat - Summe über alle Darlehen</t>
  </si>
  <si>
    <t xml:space="preserve">  (nur Monatsletzte sind gültige Eingabewerte)</t>
  </si>
  <si>
    <t>Erläuterungen / Hinweise:</t>
  </si>
  <si>
    <t>Mustergesellschaft GmbH</t>
  </si>
  <si>
    <t/>
  </si>
  <si>
    <t>12 Tilgungstermine / Jahr</t>
  </si>
  <si>
    <t>monatliche Tilgung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</si>
</sst>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0.00\ &quot;€&quot;;\-#,##0.00\ &quot;€&quot;"/>
    <numFmt numFmtId="44" formatCode="_-* #,##0.00\ &quot;€&quot;_-;\-* #,##0.00\ &quot;€&quot;_-;_-* &quot;-&quot;??\ &quot;€&quot;_-;_-@_-"/>
    <numFmt numFmtId="164" formatCode="_-* #,##0.00\ _€_-;\-* #,##0.00\ _€_-;_-* &quot;-&quot;??\ _€_-;_-@_-"/>
    <numFmt numFmtId="165" formatCode=";;;"/>
    <numFmt numFmtId="166" formatCode="mmmm\ yyyy"/>
    <numFmt numFmtId="167" formatCode="0.00\ %"/>
    <numFmt numFmtId="168" formatCode="0.00\ &quot;J&quot;"/>
    <numFmt numFmtId="169" formatCode="#"/>
    <numFmt numFmtId="170" formatCode="0.000\ %"/>
  </numFmts>
  <fonts count="49" x14ac:knownFonts="1">
    <font>
      <sz val="11"/>
      <color theme="1"/>
      <name val="Calibri"/>
      <family val="2"/>
      <scheme val="minor"/>
    </font>
    <font>
      <sz val="9"/>
      <name val="Arial"/>
      <family val="2"/>
    </font>
    <font>
      <b/>
      <sz val="10"/>
      <name val="Arial"/>
      <family val="2"/>
    </font>
    <font>
      <sz val="10"/>
      <name val="Arial"/>
      <family val="2"/>
    </font>
    <font>
      <b/>
      <i/>
      <sz val="10"/>
      <color indexed="9"/>
      <name val="Arial"/>
      <family val="2"/>
    </font>
    <font>
      <sz val="10"/>
      <color indexed="8"/>
      <name val="Arial"/>
      <family val="2"/>
    </font>
    <font>
      <sz val="4"/>
      <name val="Arial"/>
      <family val="2"/>
    </font>
    <font>
      <sz val="11"/>
      <name val="Arial"/>
      <family val="2"/>
    </font>
    <font>
      <sz val="11"/>
      <color theme="1"/>
      <name val="Calibri"/>
      <family val="2"/>
      <scheme val="minor"/>
    </font>
    <font>
      <sz val="11"/>
      <color theme="1"/>
      <name val="Arial"/>
      <family val="2"/>
    </font>
    <font>
      <sz val="10"/>
      <color theme="1"/>
      <name val="Arial"/>
      <family val="2"/>
    </font>
    <font>
      <b/>
      <sz val="10"/>
      <color theme="1"/>
      <name val="Arial"/>
      <family val="2"/>
    </font>
    <font>
      <b/>
      <i/>
      <sz val="10"/>
      <color theme="1"/>
      <name val="Arial"/>
      <family val="2"/>
    </font>
    <font>
      <sz val="4"/>
      <color theme="1"/>
      <name val="Arial"/>
      <family val="2"/>
    </font>
    <font>
      <b/>
      <i/>
      <sz val="4"/>
      <color theme="1"/>
      <name val="Arial"/>
      <family val="2"/>
    </font>
    <font>
      <b/>
      <sz val="14"/>
      <color theme="1"/>
      <name val="Arial"/>
      <family val="2"/>
    </font>
    <font>
      <strike/>
      <sz val="11"/>
      <name val="Arial"/>
      <family val="2"/>
    </font>
    <font>
      <strike/>
      <sz val="10"/>
      <color theme="1"/>
      <name val="Arial"/>
      <family val="2"/>
    </font>
    <font>
      <sz val="11"/>
      <color rgb="FFFF0000"/>
      <name val="Arial"/>
      <family val="2"/>
    </font>
    <font>
      <b/>
      <sz val="4"/>
      <color theme="1"/>
      <name val="Arial"/>
      <family val="2"/>
    </font>
    <font>
      <b/>
      <sz val="11"/>
      <color theme="1"/>
      <name val="Arial"/>
      <family val="2"/>
    </font>
    <font>
      <b/>
      <sz val="11"/>
      <name val="Arial"/>
      <family val="2"/>
    </font>
    <font>
      <b/>
      <sz val="12"/>
      <color theme="1"/>
      <name val="Symbol"/>
      <family val="1"/>
      <charset val="2"/>
    </font>
    <font>
      <sz val="10"/>
      <name val="Cambria"/>
      <family val="1"/>
    </font>
    <font>
      <sz val="10"/>
      <name val="Symbol"/>
      <family val="1"/>
      <charset val="2"/>
    </font>
    <font>
      <sz val="10"/>
      <color rgb="FFFF0000"/>
      <name val="Arial"/>
      <family val="2"/>
    </font>
    <font>
      <b/>
      <i/>
      <sz val="10"/>
      <name val="Arial"/>
      <family val="2"/>
    </font>
    <font>
      <b/>
      <sz val="11"/>
      <color theme="1"/>
      <name val="Symbol"/>
      <family val="1"/>
      <charset val="2"/>
    </font>
    <font>
      <sz val="9"/>
      <color indexed="81"/>
      <name val="Segoe UI"/>
      <family val="2"/>
    </font>
    <font>
      <b/>
      <sz val="9"/>
      <color indexed="81"/>
      <name val="Segoe UI"/>
      <family val="2"/>
    </font>
    <font>
      <u/>
      <sz val="11"/>
      <color theme="10"/>
      <name val="Calibri"/>
      <family val="2"/>
      <scheme val="minor"/>
    </font>
    <font>
      <b/>
      <u/>
      <sz val="11"/>
      <color theme="9" tint="-0.499984740745262"/>
      <name val="Arial"/>
      <family val="2"/>
    </font>
    <font>
      <sz val="10"/>
      <color theme="0"/>
      <name val="Arial"/>
      <family val="2"/>
    </font>
    <font>
      <sz val="11"/>
      <color theme="0"/>
      <name val="Arial"/>
      <family val="2"/>
    </font>
    <font>
      <b/>
      <i/>
      <sz val="10"/>
      <color theme="0"/>
      <name val="Arial"/>
      <family val="2"/>
    </font>
    <font>
      <sz val="8"/>
      <color theme="1"/>
      <name val="Arial"/>
      <family val="2"/>
    </font>
    <font>
      <sz val="10"/>
      <color theme="1"/>
      <name val="Symbol"/>
      <family val="1"/>
      <charset val="2"/>
    </font>
    <font>
      <sz val="10"/>
      <color theme="4" tint="-0.249977111117893"/>
      <name val="Arial"/>
      <family val="2"/>
    </font>
    <font>
      <sz val="8"/>
      <color theme="4" tint="-0.249977111117893"/>
      <name val="Arial"/>
      <family val="2"/>
    </font>
    <font>
      <sz val="9"/>
      <color theme="1"/>
      <name val="Arial"/>
      <family val="2"/>
    </font>
    <font>
      <sz val="9"/>
      <color rgb="FFFF0000"/>
      <name val="Arial"/>
      <family val="2"/>
    </font>
    <font>
      <sz val="8"/>
      <color theme="0"/>
      <name val="Arial"/>
      <family val="2"/>
    </font>
    <font>
      <sz val="9"/>
      <color theme="0"/>
      <name val="Arial"/>
      <family val="2"/>
    </font>
    <font>
      <b/>
      <sz val="9"/>
      <color theme="9" tint="-0.499984740745262"/>
      <name val="Arial"/>
      <family val="2"/>
    </font>
    <font>
      <b/>
      <sz val="8"/>
      <name val="Arial"/>
      <family val="2"/>
    </font>
    <font>
      <b/>
      <sz val="11"/>
      <color rgb="FFFF0000"/>
      <name val="Arial"/>
      <family val="2"/>
    </font>
    <font>
      <b/>
      <sz val="16"/>
      <color theme="1"/>
      <name val="Arial"/>
      <family val="2"/>
    </font>
    <font>
      <b/>
      <sz val="10"/>
      <color theme="9" tint="-0.499984740745262"/>
      <name val="Arial"/>
      <family val="2"/>
    </font>
    <font>
      <b/>
      <u/>
      <sz val="9"/>
      <color theme="9" tint="-0.499984740745262"/>
      <name val="Arial"/>
      <family val="2"/>
    </font>
  </fonts>
  <fills count="9">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249977111117893"/>
        <bgColor indexed="24"/>
      </patternFill>
    </fill>
    <fill>
      <patternFill patternType="solid">
        <fgColor theme="9" tint="0.79998168889431442"/>
        <bgColor indexed="64"/>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theme="0" tint="-0.24994659260841701"/>
      </left>
      <right/>
      <top/>
      <bottom/>
      <diagonal/>
    </border>
    <border>
      <left/>
      <right style="thin">
        <color theme="0" tint="-0.24994659260841701"/>
      </right>
      <top/>
      <bottom/>
      <diagonal/>
    </border>
    <border>
      <left/>
      <right/>
      <top/>
      <bottom style="hair">
        <color auto="1"/>
      </bottom>
      <diagonal/>
    </border>
    <border>
      <left/>
      <right/>
      <top style="hair">
        <color auto="1"/>
      </top>
      <bottom style="hair">
        <color auto="1"/>
      </bottom>
      <diagonal/>
    </border>
    <border>
      <left style="hair">
        <color theme="0" tint="-0.24994659260841701"/>
      </left>
      <right style="hair">
        <color theme="0" tint="-0.24994659260841701"/>
      </right>
      <top/>
      <bottom style="hair">
        <color auto="1"/>
      </bottom>
      <diagonal/>
    </border>
    <border>
      <left style="hair">
        <color theme="0" tint="-0.24994659260841701"/>
      </left>
      <right style="thin">
        <color theme="0" tint="-0.24994659260841701"/>
      </right>
      <top/>
      <bottom style="hair">
        <color auto="1"/>
      </bottom>
      <diagonal/>
    </border>
    <border>
      <left/>
      <right style="hair">
        <color theme="0" tint="-0.24994659260841701"/>
      </right>
      <top/>
      <bottom style="hair">
        <color auto="1"/>
      </bottom>
      <diagonal/>
    </border>
    <border>
      <left style="thin">
        <color theme="0" tint="-0.24994659260841701"/>
      </left>
      <right style="hair">
        <color theme="0" tint="-0.24994659260841701"/>
      </right>
      <top/>
      <bottom style="hair">
        <color auto="1"/>
      </bottom>
      <diagonal/>
    </border>
    <border>
      <left style="hair">
        <color theme="0" tint="-0.24994659260841701"/>
      </left>
      <right style="hair">
        <color theme="0" tint="-0.24994659260841701"/>
      </right>
      <top/>
      <bottom/>
      <diagonal/>
    </border>
    <border>
      <left/>
      <right/>
      <top/>
      <bottom style="dotted">
        <color theme="9" tint="-0.499984740745262"/>
      </bottom>
      <diagonal/>
    </border>
    <border>
      <left/>
      <right/>
      <top style="dotted">
        <color theme="9" tint="-0.499984740745262"/>
      </top>
      <bottom style="dotted">
        <color theme="9" tint="-0.499984740745262"/>
      </bottom>
      <diagonal/>
    </border>
    <border>
      <left style="thin">
        <color theme="0" tint="-0.24994659260841701"/>
      </left>
      <right style="hair">
        <color theme="0" tint="-0.24994659260841701"/>
      </right>
      <top/>
      <bottom/>
      <diagonal/>
    </border>
    <border>
      <left style="hair">
        <color theme="0" tint="-0.24994659260841701"/>
      </left>
      <right/>
      <top/>
      <bottom style="hair">
        <color auto="1"/>
      </bottom>
      <diagonal/>
    </border>
    <border>
      <left style="hair">
        <color theme="0" tint="-0.24994659260841701"/>
      </left>
      <right style="thin">
        <color theme="0" tint="-0.24994659260841701"/>
      </right>
      <top/>
      <bottom/>
      <diagonal/>
    </border>
    <border>
      <left/>
      <right style="thin">
        <color theme="0"/>
      </right>
      <top/>
      <bottom/>
      <diagonal/>
    </border>
    <border>
      <left style="thin">
        <color theme="0"/>
      </left>
      <right style="thin">
        <color theme="0"/>
      </right>
      <top/>
      <bottom/>
      <diagonal/>
    </border>
    <border>
      <left style="thin">
        <color theme="9" tint="0.39994506668294322"/>
      </left>
      <right/>
      <top/>
      <bottom/>
      <diagonal/>
    </border>
    <border>
      <left/>
      <right/>
      <top/>
      <bottom style="thin">
        <color theme="9" tint="0.39994506668294322"/>
      </bottom>
      <diagonal/>
    </border>
    <border>
      <left style="thin">
        <color theme="9" tint="0.39994506668294322"/>
      </left>
      <right/>
      <top/>
      <bottom style="thin">
        <color theme="9" tint="0.39991454817346722"/>
      </bottom>
      <diagonal/>
    </border>
    <border>
      <left/>
      <right/>
      <top/>
      <bottom style="thin">
        <color theme="9" tint="0.39991454817346722"/>
      </bottom>
      <diagonal/>
    </border>
    <border>
      <left/>
      <right style="thin">
        <color indexed="64"/>
      </right>
      <top/>
      <bottom style="thin">
        <color theme="9" tint="0.39991454817346722"/>
      </bottom>
      <diagonal/>
    </border>
  </borders>
  <cellStyleXfs count="4">
    <xf numFmtId="0" fontId="0" fillId="0" borderId="0"/>
    <xf numFmtId="9" fontId="8" fillId="0" borderId="0" applyFont="0" applyFill="0" applyBorder="0" applyAlignment="0" applyProtection="0"/>
    <xf numFmtId="44" fontId="8" fillId="0" borderId="0" applyFont="0" applyFill="0" applyBorder="0" applyAlignment="0" applyProtection="0"/>
    <xf numFmtId="0" fontId="30" fillId="0" borderId="0" applyNumberFormat="0" applyFill="0" applyBorder="0" applyAlignment="0" applyProtection="0"/>
  </cellStyleXfs>
  <cellXfs count="168">
    <xf numFmtId="0" fontId="0" fillId="0" borderId="0" xfId="0"/>
    <xf numFmtId="0" fontId="1" fillId="0" borderId="0" xfId="0" applyFont="1" applyFill="1" applyBorder="1" applyProtection="1">
      <protection hidden="1"/>
    </xf>
    <xf numFmtId="0" fontId="9" fillId="0" borderId="0" xfId="0" applyFont="1"/>
    <xf numFmtId="0" fontId="9" fillId="0" borderId="0" xfId="0" applyFont="1" applyFill="1" applyBorder="1" applyProtection="1">
      <protection hidden="1"/>
    </xf>
    <xf numFmtId="0" fontId="3" fillId="0" borderId="0" xfId="0" applyFont="1" applyFill="1" applyBorder="1" applyProtection="1">
      <protection hidden="1"/>
    </xf>
    <xf numFmtId="0" fontId="3" fillId="0" borderId="0" xfId="0" applyFont="1"/>
    <xf numFmtId="0" fontId="10" fillId="0" borderId="0" xfId="0" applyFont="1"/>
    <xf numFmtId="0" fontId="11" fillId="0" borderId="0" xfId="0" applyFont="1"/>
    <xf numFmtId="0" fontId="10" fillId="0" borderId="0" xfId="0" applyFont="1" applyFill="1" applyBorder="1" applyProtection="1">
      <protection hidden="1"/>
    </xf>
    <xf numFmtId="0" fontId="12" fillId="0" borderId="0" xfId="0" applyFont="1" applyAlignment="1">
      <alignment horizontal="center" vertical="center"/>
    </xf>
    <xf numFmtId="0" fontId="13" fillId="0" borderId="0" xfId="0" applyFont="1"/>
    <xf numFmtId="165" fontId="6" fillId="0" borderId="0" xfId="0" applyNumberFormat="1" applyFont="1" applyProtection="1">
      <protection hidden="1"/>
    </xf>
    <xf numFmtId="165" fontId="9" fillId="0" borderId="0" xfId="0" applyNumberFormat="1" applyFont="1"/>
    <xf numFmtId="4" fontId="10" fillId="2" borderId="1" xfId="0" applyNumberFormat="1" applyFont="1" applyFill="1" applyBorder="1" applyProtection="1">
      <protection hidden="1"/>
    </xf>
    <xf numFmtId="0" fontId="15" fillId="3" borderId="0" xfId="0" applyFont="1" applyFill="1"/>
    <xf numFmtId="0" fontId="9" fillId="3" borderId="0" xfId="0" applyFont="1" applyFill="1"/>
    <xf numFmtId="0" fontId="3" fillId="3" borderId="0" xfId="0" applyFont="1" applyFill="1"/>
    <xf numFmtId="0" fontId="10" fillId="3" borderId="0" xfId="0" applyFont="1" applyFill="1"/>
    <xf numFmtId="0" fontId="10" fillId="4" borderId="0" xfId="0" applyFont="1" applyFill="1"/>
    <xf numFmtId="0" fontId="9" fillId="5" borderId="0" xfId="0" applyFont="1" applyFill="1"/>
    <xf numFmtId="0" fontId="3" fillId="5" borderId="0" xfId="0" applyFont="1" applyFill="1"/>
    <xf numFmtId="0" fontId="11" fillId="4" borderId="0" xfId="0" applyFont="1" applyFill="1"/>
    <xf numFmtId="0" fontId="4" fillId="6" borderId="2" xfId="0" applyFont="1" applyFill="1" applyBorder="1" applyAlignment="1" applyProtection="1">
      <alignment horizontal="center" vertical="center" wrapText="1"/>
      <protection hidden="1"/>
    </xf>
    <xf numFmtId="0" fontId="7" fillId="0" borderId="0" xfId="0" applyFont="1"/>
    <xf numFmtId="0" fontId="16" fillId="0" borderId="0" xfId="0" applyFont="1"/>
    <xf numFmtId="0" fontId="17" fillId="0" borderId="0" xfId="0" applyFont="1"/>
    <xf numFmtId="7" fontId="9" fillId="0" borderId="0" xfId="0" applyNumberFormat="1" applyFont="1"/>
    <xf numFmtId="14" fontId="9" fillId="0" borderId="0" xfId="0" applyNumberFormat="1" applyFont="1"/>
    <xf numFmtId="0" fontId="9" fillId="0" borderId="0" xfId="0" applyFont="1" applyAlignment="1">
      <alignment horizontal="center"/>
    </xf>
    <xf numFmtId="0" fontId="19" fillId="0" borderId="0" xfId="0" applyFont="1"/>
    <xf numFmtId="0" fontId="20" fillId="0" borderId="0" xfId="0" applyFont="1"/>
    <xf numFmtId="0" fontId="20" fillId="7" borderId="0" xfId="0" applyFont="1" applyFill="1" applyAlignment="1">
      <alignment horizontal="center" vertical="center" wrapText="1"/>
    </xf>
    <xf numFmtId="0" fontId="9" fillId="0" borderId="0" xfId="0" applyFont="1" applyFill="1"/>
    <xf numFmtId="0" fontId="22" fillId="7" borderId="0" xfId="0" applyFont="1" applyFill="1" applyAlignment="1">
      <alignment horizontal="center"/>
    </xf>
    <xf numFmtId="0" fontId="11" fillId="3" borderId="0" xfId="0" applyFont="1" applyFill="1"/>
    <xf numFmtId="0" fontId="13" fillId="0" borderId="0" xfId="0" applyFont="1" applyAlignment="1">
      <alignment vertical="top"/>
    </xf>
    <xf numFmtId="0" fontId="20" fillId="7" borderId="0" xfId="0" applyFont="1" applyFill="1" applyAlignment="1">
      <alignment horizontal="center" vertical="top" wrapText="1"/>
    </xf>
    <xf numFmtId="0" fontId="9" fillId="0" borderId="0" xfId="0" applyFont="1" applyAlignment="1">
      <alignment vertical="top"/>
    </xf>
    <xf numFmtId="0" fontId="2" fillId="7" borderId="0" xfId="0" applyFont="1" applyFill="1" applyBorder="1" applyAlignment="1">
      <alignment horizontal="center" vertical="top" wrapText="1"/>
    </xf>
    <xf numFmtId="0" fontId="21" fillId="7" borderId="0" xfId="0" applyFont="1" applyFill="1" applyAlignment="1">
      <alignment horizontal="center" vertical="center" wrapText="1"/>
    </xf>
    <xf numFmtId="0" fontId="21" fillId="7" borderId="0" xfId="0" applyFont="1" applyFill="1" applyAlignment="1">
      <alignment horizontal="center" vertical="top" wrapText="1"/>
    </xf>
    <xf numFmtId="0" fontId="2" fillId="7" borderId="3" xfId="0" applyFont="1" applyFill="1" applyBorder="1" applyAlignment="1">
      <alignment horizontal="center" vertical="top" wrapText="1"/>
    </xf>
    <xf numFmtId="0" fontId="20" fillId="7" borderId="4" xfId="0" applyFont="1" applyFill="1" applyBorder="1" applyAlignment="1">
      <alignment horizontal="center" vertical="top" wrapText="1"/>
    </xf>
    <xf numFmtId="4" fontId="9" fillId="0" borderId="0" xfId="0" applyNumberFormat="1" applyFont="1" applyFill="1"/>
    <xf numFmtId="0" fontId="23" fillId="0" borderId="0" xfId="0" quotePrefix="1" applyFont="1" applyFill="1" applyBorder="1" applyProtection="1">
      <protection hidden="1"/>
    </xf>
    <xf numFmtId="165" fontId="6" fillId="0" borderId="0" xfId="0" applyNumberFormat="1" applyFont="1" applyFill="1" applyProtection="1">
      <protection hidden="1"/>
    </xf>
    <xf numFmtId="168" fontId="10" fillId="4" borderId="1" xfId="0" applyNumberFormat="1" applyFont="1" applyFill="1" applyBorder="1" applyProtection="1">
      <protection locked="0"/>
    </xf>
    <xf numFmtId="0" fontId="11" fillId="3" borderId="0" xfId="0" applyFont="1" applyFill="1" applyAlignment="1">
      <alignment vertical="top"/>
    </xf>
    <xf numFmtId="164" fontId="5" fillId="0" borderId="0" xfId="2" applyNumberFormat="1" applyFont="1" applyFill="1" applyBorder="1" applyAlignment="1" applyProtection="1">
      <protection hidden="1"/>
    </xf>
    <xf numFmtId="164" fontId="5" fillId="0" borderId="0" xfId="0" applyNumberFormat="1" applyFont="1" applyFill="1" applyBorder="1" applyAlignment="1" applyProtection="1">
      <protection hidden="1"/>
    </xf>
    <xf numFmtId="0" fontId="11" fillId="3" borderId="0" xfId="0" applyFont="1" applyFill="1" applyAlignment="1">
      <alignment horizontal="left" vertical="center"/>
    </xf>
    <xf numFmtId="0" fontId="9" fillId="2" borderId="5" xfId="0" applyFont="1" applyFill="1" applyBorder="1" applyAlignment="1">
      <alignment horizontal="center"/>
    </xf>
    <xf numFmtId="0" fontId="9" fillId="2" borderId="6" xfId="0" applyFont="1" applyFill="1" applyBorder="1" applyAlignment="1">
      <alignment horizontal="center"/>
    </xf>
    <xf numFmtId="0" fontId="27" fillId="7" borderId="0" xfId="0" applyFont="1" applyFill="1" applyAlignment="1">
      <alignment horizontal="center"/>
    </xf>
    <xf numFmtId="0" fontId="20" fillId="7" borderId="0" xfId="0" applyFont="1" applyFill="1"/>
    <xf numFmtId="4" fontId="20" fillId="7" borderId="0" xfId="0" applyNumberFormat="1" applyFont="1" applyFill="1"/>
    <xf numFmtId="4" fontId="20" fillId="7" borderId="3" xfId="0" applyNumberFormat="1" applyFont="1" applyFill="1" applyBorder="1"/>
    <xf numFmtId="4" fontId="20" fillId="7" borderId="4" xfId="0" applyNumberFormat="1" applyFont="1" applyFill="1" applyBorder="1"/>
    <xf numFmtId="4" fontId="9" fillId="0" borderId="0" xfId="0" applyNumberFormat="1" applyFont="1"/>
    <xf numFmtId="0" fontId="9" fillId="2" borderId="5" xfId="0" applyFont="1" applyFill="1" applyBorder="1"/>
    <xf numFmtId="14" fontId="9" fillId="2" borderId="5" xfId="0" applyNumberFormat="1" applyFont="1" applyFill="1" applyBorder="1" applyAlignment="1">
      <alignment horizontal="center"/>
    </xf>
    <xf numFmtId="4" fontId="9" fillId="2" borderId="5" xfId="0" applyNumberFormat="1" applyFont="1" applyFill="1" applyBorder="1"/>
    <xf numFmtId="167" fontId="9" fillId="2" borderId="5" xfId="0" applyNumberFormat="1" applyFont="1" applyFill="1" applyBorder="1" applyAlignment="1">
      <alignment horizontal="center"/>
    </xf>
    <xf numFmtId="4" fontId="20" fillId="7" borderId="11" xfId="0" applyNumberFormat="1" applyFont="1" applyFill="1" applyBorder="1"/>
    <xf numFmtId="4" fontId="9" fillId="7" borderId="9" xfId="0" applyNumberFormat="1" applyFont="1" applyFill="1" applyBorder="1" applyAlignment="1">
      <alignment horizontal="right"/>
    </xf>
    <xf numFmtId="4" fontId="9" fillId="7" borderId="7" xfId="0" applyNumberFormat="1" applyFont="1" applyFill="1" applyBorder="1" applyAlignment="1">
      <alignment horizontal="right"/>
    </xf>
    <xf numFmtId="4" fontId="7" fillId="7" borderId="10" xfId="0" applyNumberFormat="1" applyFont="1" applyFill="1" applyBorder="1" applyAlignment="1">
      <alignment horizontal="right"/>
    </xf>
    <xf numFmtId="4" fontId="7" fillId="7" borderId="7" xfId="0" applyNumberFormat="1" applyFont="1" applyFill="1" applyBorder="1" applyAlignment="1">
      <alignment horizontal="right"/>
    </xf>
    <xf numFmtId="4" fontId="7" fillId="7" borderId="8" xfId="0" applyNumberFormat="1" applyFont="1" applyFill="1" applyBorder="1" applyAlignment="1">
      <alignment horizontal="right"/>
    </xf>
    <xf numFmtId="0" fontId="9" fillId="0" borderId="0" xfId="0" applyNumberFormat="1" applyFont="1"/>
    <xf numFmtId="0" fontId="31" fillId="2" borderId="5" xfId="3" applyFont="1" applyFill="1" applyBorder="1" applyAlignment="1">
      <alignment horizontal="center"/>
    </xf>
    <xf numFmtId="4" fontId="9" fillId="0" borderId="5" xfId="0" applyNumberFormat="1" applyFont="1" applyBorder="1"/>
    <xf numFmtId="4" fontId="9" fillId="7" borderId="5" xfId="0" applyNumberFormat="1" applyFont="1" applyFill="1" applyBorder="1"/>
    <xf numFmtId="1" fontId="9" fillId="0" borderId="0" xfId="0" applyNumberFormat="1" applyFont="1"/>
    <xf numFmtId="14" fontId="3" fillId="0" borderId="0" xfId="0" applyNumberFormat="1" applyFont="1" applyFill="1" applyBorder="1" applyAlignment="1" applyProtection="1">
      <alignment horizontal="center"/>
      <protection hidden="1"/>
    </xf>
    <xf numFmtId="4" fontId="10" fillId="0" borderId="1" xfId="0" applyNumberFormat="1" applyFont="1" applyFill="1" applyBorder="1" applyProtection="1">
      <protection hidden="1"/>
    </xf>
    <xf numFmtId="165" fontId="13" fillId="0" borderId="0" xfId="0" applyNumberFormat="1" applyFont="1"/>
    <xf numFmtId="165" fontId="13" fillId="0" borderId="0" xfId="0" applyNumberFormat="1" applyFont="1" applyProtection="1">
      <protection hidden="1"/>
    </xf>
    <xf numFmtId="165" fontId="14" fillId="0" borderId="0" xfId="0" applyNumberFormat="1" applyFont="1" applyAlignment="1" applyProtection="1">
      <alignment horizontal="center" vertical="center"/>
      <protection hidden="1"/>
    </xf>
    <xf numFmtId="14" fontId="7" fillId="0" borderId="5" xfId="0" applyNumberFormat="1" applyFont="1" applyBorder="1" applyAlignment="1">
      <alignment horizontal="center"/>
    </xf>
    <xf numFmtId="14" fontId="7" fillId="0" borderId="6" xfId="0" applyNumberFormat="1" applyFont="1" applyBorder="1" applyAlignment="1">
      <alignment horizontal="center"/>
    </xf>
    <xf numFmtId="1" fontId="7" fillId="0" borderId="5" xfId="0" applyNumberFormat="1" applyFont="1" applyBorder="1" applyAlignment="1">
      <alignment horizontal="center"/>
    </xf>
    <xf numFmtId="1" fontId="3" fillId="0" borderId="0" xfId="0" applyNumberFormat="1" applyFont="1" applyFill="1" applyBorder="1" applyAlignment="1" applyProtection="1">
      <alignment horizontal="center"/>
      <protection hidden="1"/>
    </xf>
    <xf numFmtId="1" fontId="5" fillId="0" borderId="0" xfId="0" applyNumberFormat="1" applyFont="1" applyFill="1" applyBorder="1" applyAlignment="1" applyProtection="1">
      <alignment horizontal="center"/>
      <protection hidden="1"/>
    </xf>
    <xf numFmtId="0" fontId="11" fillId="3" borderId="12" xfId="0" applyFont="1" applyFill="1" applyBorder="1" applyAlignment="1" applyProtection="1">
      <alignment horizontal="left" vertical="center"/>
      <protection locked="0"/>
    </xf>
    <xf numFmtId="0" fontId="11" fillId="3" borderId="13" xfId="0" applyFont="1" applyFill="1" applyBorder="1" applyAlignment="1" applyProtection="1">
      <alignment horizontal="left" vertical="center"/>
      <protection locked="0"/>
    </xf>
    <xf numFmtId="0" fontId="11" fillId="3" borderId="13" xfId="0" applyFont="1" applyFill="1" applyBorder="1" applyAlignment="1" applyProtection="1">
      <alignment vertical="center"/>
      <protection locked="0"/>
    </xf>
    <xf numFmtId="4" fontId="3" fillId="0" borderId="0" xfId="0" applyNumberFormat="1" applyFont="1"/>
    <xf numFmtId="0" fontId="11" fillId="3" borderId="0" xfId="0" applyFont="1" applyFill="1" applyAlignment="1">
      <alignment horizontal="left" vertical="center"/>
    </xf>
    <xf numFmtId="0" fontId="18" fillId="0" borderId="0" xfId="0" applyFont="1"/>
    <xf numFmtId="0" fontId="18" fillId="0" borderId="0" xfId="0" applyFont="1" applyFill="1"/>
    <xf numFmtId="0" fontId="25" fillId="0" borderId="0" xfId="0" applyFont="1"/>
    <xf numFmtId="14" fontId="3" fillId="4" borderId="1" xfId="0" applyNumberFormat="1" applyFont="1" applyFill="1" applyBorder="1" applyProtection="1">
      <protection locked="0"/>
    </xf>
    <xf numFmtId="0" fontId="33" fillId="2" borderId="0" xfId="0" applyFont="1" applyFill="1"/>
    <xf numFmtId="164" fontId="25" fillId="0" borderId="0" xfId="0" applyNumberFormat="1" applyFont="1" applyFill="1" applyBorder="1" applyAlignment="1" applyProtection="1">
      <protection hidden="1"/>
    </xf>
    <xf numFmtId="0" fontId="11" fillId="3" borderId="0" xfId="0" applyFont="1" applyFill="1" applyAlignment="1">
      <alignment vertical="center"/>
    </xf>
    <xf numFmtId="0" fontId="34" fillId="6" borderId="2" xfId="0" applyFont="1" applyFill="1" applyBorder="1" applyAlignment="1" applyProtection="1">
      <alignment horizontal="center" vertical="center" wrapText="1"/>
      <protection hidden="1"/>
    </xf>
    <xf numFmtId="0" fontId="35" fillId="0" borderId="0" xfId="0" applyFont="1" applyFill="1" applyBorder="1" applyProtection="1">
      <protection hidden="1"/>
    </xf>
    <xf numFmtId="14" fontId="7" fillId="0" borderId="0" xfId="0" applyNumberFormat="1" applyFont="1"/>
    <xf numFmtId="164" fontId="3" fillId="0" borderId="0" xfId="0" applyNumberFormat="1" applyFont="1" applyFill="1" applyBorder="1" applyAlignment="1" applyProtection="1">
      <protection hidden="1"/>
    </xf>
    <xf numFmtId="0" fontId="18" fillId="0" borderId="0" xfId="0" applyFont="1" applyAlignment="1">
      <alignment horizontal="right"/>
    </xf>
    <xf numFmtId="0" fontId="38" fillId="0" borderId="0" xfId="0" applyFont="1" applyFill="1" applyBorder="1" applyProtection="1">
      <protection hidden="1"/>
    </xf>
    <xf numFmtId="14" fontId="37" fillId="4" borderId="1" xfId="0" applyNumberFormat="1" applyFont="1" applyFill="1" applyBorder="1" applyProtection="1">
      <protection locked="0"/>
    </xf>
    <xf numFmtId="169" fontId="5" fillId="0" borderId="0" xfId="0" applyNumberFormat="1" applyFont="1" applyFill="1" applyBorder="1" applyAlignment="1" applyProtection="1">
      <alignment horizontal="center"/>
      <protection hidden="1"/>
    </xf>
    <xf numFmtId="10" fontId="5" fillId="0" borderId="0" xfId="0" applyNumberFormat="1" applyFont="1" applyFill="1" applyBorder="1" applyAlignment="1" applyProtection="1">
      <alignment horizontal="center"/>
      <protection hidden="1"/>
    </xf>
    <xf numFmtId="10" fontId="10" fillId="0" borderId="0" xfId="0" applyNumberFormat="1" applyFont="1" applyFill="1" applyBorder="1" applyAlignment="1" applyProtection="1">
      <alignment horizontal="center"/>
      <protection hidden="1"/>
    </xf>
    <xf numFmtId="169" fontId="3" fillId="0" borderId="0" xfId="0" applyNumberFormat="1" applyFont="1" applyFill="1" applyBorder="1" applyAlignment="1" applyProtection="1">
      <alignment horizontal="center"/>
      <protection hidden="1"/>
    </xf>
    <xf numFmtId="0" fontId="7" fillId="0" borderId="0" xfId="0" applyFont="1" applyFill="1"/>
    <xf numFmtId="0" fontId="26" fillId="0" borderId="0" xfId="0" applyFont="1" applyFill="1" applyAlignment="1">
      <alignment horizontal="center" vertical="center"/>
    </xf>
    <xf numFmtId="170" fontId="3" fillId="2" borderId="1" xfId="1" applyNumberFormat="1" applyFont="1" applyFill="1" applyBorder="1" applyProtection="1">
      <protection hidden="1"/>
    </xf>
    <xf numFmtId="4" fontId="3" fillId="4" borderId="1" xfId="0" applyNumberFormat="1" applyFont="1" applyFill="1" applyBorder="1" applyProtection="1">
      <protection hidden="1"/>
    </xf>
    <xf numFmtId="167" fontId="3" fillId="4" borderId="1" xfId="1" applyNumberFormat="1" applyFont="1" applyFill="1" applyBorder="1" applyProtection="1">
      <protection locked="0"/>
    </xf>
    <xf numFmtId="168" fontId="3" fillId="4" borderId="1" xfId="0" applyNumberFormat="1" applyFont="1" applyFill="1" applyBorder="1" applyAlignment="1" applyProtection="1">
      <alignment horizontal="right"/>
      <protection locked="0"/>
    </xf>
    <xf numFmtId="0" fontId="41" fillId="0" borderId="0" xfId="0" applyFont="1" applyFill="1" applyBorder="1" applyProtection="1">
      <protection hidden="1"/>
    </xf>
    <xf numFmtId="0" fontId="41" fillId="0" borderId="0" xfId="0"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0" fontId="3" fillId="0" borderId="0" xfId="0" applyFont="1" applyFill="1"/>
    <xf numFmtId="0" fontId="39" fillId="0" borderId="0" xfId="0" applyFont="1"/>
    <xf numFmtId="0" fontId="42" fillId="0" borderId="0" xfId="0" applyFont="1" applyFill="1" applyBorder="1" applyProtection="1">
      <protection hidden="1"/>
    </xf>
    <xf numFmtId="14" fontId="3" fillId="0" borderId="0" xfId="0" applyNumberFormat="1" applyFont="1" applyFill="1" applyProtection="1">
      <protection hidden="1"/>
    </xf>
    <xf numFmtId="0" fontId="39" fillId="0" borderId="0" xfId="0" quotePrefix="1" applyFont="1"/>
    <xf numFmtId="14" fontId="18" fillId="0" borderId="0" xfId="0" applyNumberFormat="1" applyFont="1"/>
    <xf numFmtId="164" fontId="10" fillId="8" borderId="0" xfId="0" applyNumberFormat="1" applyFont="1" applyFill="1" applyBorder="1" applyAlignment="1" applyProtection="1">
      <protection hidden="1"/>
    </xf>
    <xf numFmtId="0" fontId="43" fillId="0" borderId="0" xfId="0" applyFont="1" applyFill="1" applyBorder="1" applyProtection="1">
      <protection hidden="1"/>
    </xf>
    <xf numFmtId="168" fontId="43" fillId="0" borderId="0" xfId="0" applyNumberFormat="1" applyFont="1" applyFill="1" applyBorder="1" applyProtection="1">
      <protection hidden="1"/>
    </xf>
    <xf numFmtId="0" fontId="11" fillId="3" borderId="0" xfId="0" applyFont="1" applyFill="1" applyAlignment="1">
      <alignment horizontal="left" vertical="center"/>
    </xf>
    <xf numFmtId="165" fontId="40" fillId="0" borderId="0" xfId="0" applyNumberFormat="1" applyFont="1" applyFill="1" applyAlignment="1">
      <alignment horizontal="center"/>
    </xf>
    <xf numFmtId="165" fontId="40" fillId="0" borderId="0" xfId="0" applyNumberFormat="1" applyFont="1" applyFill="1" applyBorder="1" applyAlignment="1" applyProtection="1">
      <alignment horizontal="center"/>
      <protection hidden="1"/>
    </xf>
    <xf numFmtId="4" fontId="7" fillId="0" borderId="5" xfId="0" applyNumberFormat="1" applyFont="1" applyBorder="1"/>
    <xf numFmtId="4" fontId="7" fillId="7" borderId="9" xfId="0" applyNumberFormat="1" applyFont="1" applyFill="1" applyBorder="1" applyAlignment="1">
      <alignment horizontal="right"/>
    </xf>
    <xf numFmtId="0" fontId="20" fillId="7" borderId="3" xfId="0" applyFont="1" applyFill="1" applyBorder="1" applyAlignment="1">
      <alignment horizontal="center" vertical="top" wrapText="1"/>
    </xf>
    <xf numFmtId="0" fontId="20" fillId="7" borderId="0" xfId="0" applyFont="1" applyFill="1" applyBorder="1" applyAlignment="1">
      <alignment horizontal="center" vertical="top" wrapText="1"/>
    </xf>
    <xf numFmtId="4" fontId="9" fillId="7" borderId="15" xfId="0" applyNumberFormat="1" applyFont="1" applyFill="1" applyBorder="1" applyAlignment="1">
      <alignment horizontal="right"/>
    </xf>
    <xf numFmtId="4" fontId="20" fillId="7" borderId="14" xfId="0" applyNumberFormat="1" applyFont="1" applyFill="1" applyBorder="1"/>
    <xf numFmtId="4" fontId="20" fillId="7" borderId="16" xfId="0" applyNumberFormat="1" applyFont="1" applyFill="1" applyBorder="1"/>
    <xf numFmtId="4" fontId="9" fillId="7" borderId="8" xfId="0" applyNumberFormat="1" applyFont="1" applyFill="1" applyBorder="1" applyAlignment="1">
      <alignment horizontal="right"/>
    </xf>
    <xf numFmtId="0" fontId="20" fillId="7" borderId="0" xfId="0" applyFont="1" applyFill="1" applyAlignment="1">
      <alignment horizontal="center" vertical="center"/>
    </xf>
    <xf numFmtId="4" fontId="7" fillId="2" borderId="5" xfId="0" applyNumberFormat="1" applyFont="1" applyFill="1" applyBorder="1" applyAlignment="1">
      <alignment horizontal="right"/>
    </xf>
    <xf numFmtId="0" fontId="10" fillId="3" borderId="0" xfId="0" applyFont="1" applyFill="1" applyAlignment="1">
      <alignment vertical="center"/>
    </xf>
    <xf numFmtId="0" fontId="21" fillId="3" borderId="0" xfId="0" applyFont="1" applyFill="1" applyAlignment="1">
      <alignment horizontal="left" vertical="center"/>
    </xf>
    <xf numFmtId="14" fontId="45" fillId="4" borderId="0" xfId="0" applyNumberFormat="1" applyFont="1" applyFill="1" applyAlignment="1" applyProtection="1">
      <alignment horizontal="center" vertical="center"/>
      <protection locked="0"/>
    </xf>
    <xf numFmtId="166" fontId="20" fillId="3" borderId="0" xfId="0" applyNumberFormat="1" applyFont="1" applyFill="1" applyAlignment="1">
      <alignment horizontal="left" vertical="center"/>
    </xf>
    <xf numFmtId="0" fontId="46" fillId="3" borderId="0" xfId="0" applyFont="1" applyFill="1"/>
    <xf numFmtId="0" fontId="20" fillId="7" borderId="18" xfId="0" applyFont="1" applyFill="1" applyBorder="1" applyAlignment="1">
      <alignment horizontal="center" vertical="center"/>
    </xf>
    <xf numFmtId="14" fontId="45" fillId="7" borderId="0" xfId="0" applyNumberFormat="1" applyFont="1" applyFill="1" applyAlignment="1" applyProtection="1">
      <alignment horizontal="center" vertical="center"/>
      <protection locked="0"/>
    </xf>
    <xf numFmtId="0" fontId="10" fillId="0" borderId="19" xfId="0" applyFont="1" applyFill="1" applyBorder="1" applyProtection="1">
      <protection hidden="1"/>
    </xf>
    <xf numFmtId="0" fontId="3" fillId="0" borderId="19" xfId="0" applyFont="1" applyFill="1" applyBorder="1" applyProtection="1">
      <protection hidden="1"/>
    </xf>
    <xf numFmtId="0" fontId="10" fillId="0" borderId="20" xfId="0" applyFont="1" applyFill="1" applyBorder="1" applyProtection="1">
      <protection hidden="1"/>
    </xf>
    <xf numFmtId="0" fontId="10" fillId="0" borderId="21" xfId="0" applyFont="1" applyFill="1" applyBorder="1" applyProtection="1">
      <protection hidden="1"/>
    </xf>
    <xf numFmtId="0" fontId="10" fillId="0" borderId="22" xfId="0" applyFont="1" applyFill="1" applyBorder="1" applyProtection="1">
      <protection hidden="1"/>
    </xf>
    <xf numFmtId="0" fontId="10" fillId="0" borderId="23" xfId="0" applyFont="1" applyFill="1" applyBorder="1" applyProtection="1">
      <protection hidden="1"/>
    </xf>
    <xf numFmtId="0" fontId="47" fillId="0" borderId="0" xfId="0" applyFont="1"/>
    <xf numFmtId="0" fontId="48" fillId="0" borderId="0" xfId="0" applyFont="1"/>
    <xf numFmtId="0" fontId="9" fillId="2" borderId="5" xfId="0" applyFont="1" applyFill="1" applyBorder="1" applyAlignment="1">
      <alignment horizontal="left"/>
    </xf>
    <xf numFmtId="14" fontId="10" fillId="2" borderId="1" xfId="0" applyNumberFormat="1" applyFont="1" applyFill="1" applyBorder="1" applyProtection="1"/>
    <xf numFmtId="4" fontId="3" fillId="2" borderId="1" xfId="0" applyNumberFormat="1" applyFont="1" applyFill="1" applyBorder="1" applyProtection="1"/>
    <xf numFmtId="14" fontId="32" fillId="0" borderId="0" xfId="0" applyNumberFormat="1" applyFont="1" applyProtection="1"/>
    <xf numFmtId="4" fontId="3" fillId="4" borderId="1" xfId="0" applyNumberFormat="1" applyFont="1" applyFill="1" applyBorder="1" applyProtection="1">
      <protection locked="0" hidden="1"/>
    </xf>
    <xf numFmtId="0" fontId="20" fillId="7" borderId="0" xfId="0" applyFont="1" applyFill="1" applyAlignment="1">
      <alignment horizontal="center" vertical="center"/>
    </xf>
    <xf numFmtId="0" fontId="20" fillId="7" borderId="17" xfId="0" applyFont="1" applyFill="1" applyBorder="1" applyAlignment="1">
      <alignment horizontal="center" vertical="center"/>
    </xf>
    <xf numFmtId="0" fontId="20" fillId="7" borderId="18" xfId="0" applyFont="1" applyFill="1" applyBorder="1" applyAlignment="1">
      <alignment horizontal="center" vertical="center"/>
    </xf>
    <xf numFmtId="0" fontId="2" fillId="7" borderId="3" xfId="0" applyFont="1" applyFill="1" applyBorder="1" applyAlignment="1">
      <alignment horizontal="center" vertical="center" wrapText="1"/>
    </xf>
    <xf numFmtId="0" fontId="2" fillId="7" borderId="0"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3" xfId="0" applyFont="1" applyFill="1" applyBorder="1" applyAlignment="1">
      <alignment horizontal="center" vertical="center" wrapText="1"/>
    </xf>
    <xf numFmtId="0" fontId="20" fillId="7" borderId="0" xfId="0" applyFont="1" applyFill="1" applyBorder="1" applyAlignment="1">
      <alignment horizontal="center" vertical="center" wrapText="1"/>
    </xf>
    <xf numFmtId="0" fontId="20" fillId="7" borderId="4" xfId="0" applyFont="1" applyFill="1" applyBorder="1" applyAlignment="1">
      <alignment horizontal="center" vertical="center" wrapText="1"/>
    </xf>
  </cellXfs>
  <cellStyles count="4">
    <cellStyle name="Link" xfId="3" builtinId="8"/>
    <cellStyle name="Prozent" xfId="1" builtinId="5"/>
    <cellStyle name="Standard" xfId="0" builtinId="0"/>
    <cellStyle name="Währung" xfId="2" builtinId="4"/>
  </cellStyles>
  <dxfs count="91">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numFmt numFmtId="165" formatCode=";;;"/>
    </dxf>
    <dxf>
      <fill>
        <patternFill>
          <bgColor theme="9" tint="0.59996337778862885"/>
        </patternFill>
      </fill>
    </dxf>
    <dxf>
      <fill>
        <patternFill>
          <bgColor theme="9" tint="0.59996337778862885"/>
        </patternFill>
      </fill>
    </dxf>
    <dxf>
      <font>
        <color theme="0" tint="-0.3499862666707357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300" b="1">
                <a:solidFill>
                  <a:schemeClr val="tx1"/>
                </a:solidFill>
                <a:latin typeface="Arial" panose="020B0604020202020204" pitchFamily="34" charset="0"/>
                <a:cs typeface="Arial" panose="020B0604020202020204" pitchFamily="34" charset="0"/>
              </a:rPr>
              <a:t>Entwicklung</a:t>
            </a:r>
            <a:r>
              <a:rPr lang="de-DE" sz="1300" b="1" baseline="0">
                <a:solidFill>
                  <a:schemeClr val="tx1"/>
                </a:solidFill>
                <a:latin typeface="Arial" panose="020B0604020202020204" pitchFamily="34" charset="0"/>
                <a:cs typeface="Arial" panose="020B0604020202020204" pitchFamily="34" charset="0"/>
              </a:rPr>
              <a:t> Kapitaldienst über 36 Monate für alle Darlehen summiert  </a:t>
            </a:r>
            <a:endParaRPr lang="de-DE" sz="1300" b="1">
              <a:solidFill>
                <a:schemeClr val="tx1"/>
              </a:solidFill>
              <a:latin typeface="Arial" panose="020B0604020202020204" pitchFamily="34" charset="0"/>
              <a:cs typeface="Arial" panose="020B0604020202020204" pitchFamily="34" charset="0"/>
            </a:endParaRPr>
          </a:p>
        </c:rich>
      </c:tx>
      <c:layout>
        <c:manualLayout>
          <c:xMode val="edge"/>
          <c:yMode val="edge"/>
          <c:x val="0.28181932830919432"/>
          <c:y val="2.67997869829386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9013804843936248E-2"/>
          <c:y val="0.1251051411394471"/>
          <c:w val="0.94405534031097604"/>
          <c:h val="0.79664674462847296"/>
        </c:manualLayout>
      </c:layout>
      <c:barChart>
        <c:barDir val="col"/>
        <c:grouping val="stacked"/>
        <c:varyColors val="0"/>
        <c:ser>
          <c:idx val="0"/>
          <c:order val="0"/>
          <c:spPr>
            <a:solidFill>
              <a:schemeClr val="accent6">
                <a:lumMod val="75000"/>
              </a:schemeClr>
            </a:solidFill>
            <a:ln>
              <a:noFill/>
            </a:ln>
            <a:effectLst/>
          </c:spPr>
          <c:invertIfNegative val="0"/>
          <c:cat>
            <c:numRef>
              <c:f>Monatsentwicklung!$C$10:$C$45</c:f>
              <c:numCache>
                <c:formatCode>m/d/yyyy</c:formatCode>
                <c:ptCount val="36"/>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pt idx="25">
                  <c:v>46142</c:v>
                </c:pt>
                <c:pt idx="26">
                  <c:v>46173</c:v>
                </c:pt>
                <c:pt idx="27">
                  <c:v>46203</c:v>
                </c:pt>
                <c:pt idx="28">
                  <c:v>46234</c:v>
                </c:pt>
                <c:pt idx="29">
                  <c:v>46265</c:v>
                </c:pt>
                <c:pt idx="30">
                  <c:v>46295</c:v>
                </c:pt>
                <c:pt idx="31">
                  <c:v>46326</c:v>
                </c:pt>
                <c:pt idx="32">
                  <c:v>46356</c:v>
                </c:pt>
                <c:pt idx="33">
                  <c:v>46387</c:v>
                </c:pt>
                <c:pt idx="34">
                  <c:v>46418</c:v>
                </c:pt>
                <c:pt idx="35">
                  <c:v>46446</c:v>
                </c:pt>
              </c:numCache>
            </c:numRef>
          </c:cat>
          <c:val>
            <c:numRef>
              <c:f>Monatsentwicklung!$D$10:$D$45</c:f>
              <c:numCache>
                <c:formatCode>#,##0.00</c:formatCode>
                <c:ptCount val="36"/>
                <c:pt idx="0">
                  <c:v>101.52437725</c:v>
                </c:pt>
                <c:pt idx="1">
                  <c:v>98.538365666666664</c:v>
                </c:pt>
                <c:pt idx="2">
                  <c:v>95.552354083333327</c:v>
                </c:pt>
                <c:pt idx="3">
                  <c:v>92.566342500000005</c:v>
                </c:pt>
                <c:pt idx="4">
                  <c:v>89.580330916666654</c:v>
                </c:pt>
                <c:pt idx="5">
                  <c:v>86.594319333333317</c:v>
                </c:pt>
                <c:pt idx="6">
                  <c:v>83.608307749999994</c:v>
                </c:pt>
                <c:pt idx="7">
                  <c:v>80.622296166666658</c:v>
                </c:pt>
                <c:pt idx="8">
                  <c:v>77.636284583333321</c:v>
                </c:pt>
                <c:pt idx="9">
                  <c:v>74.650272999999984</c:v>
                </c:pt>
                <c:pt idx="10">
                  <c:v>71.664261416666662</c:v>
                </c:pt>
                <c:pt idx="11">
                  <c:v>68.678249833333311</c:v>
                </c:pt>
                <c:pt idx="12">
                  <c:v>65.692238249999988</c:v>
                </c:pt>
                <c:pt idx="13">
                  <c:v>62.706226666666652</c:v>
                </c:pt>
                <c:pt idx="14">
                  <c:v>59.720215083333322</c:v>
                </c:pt>
                <c:pt idx="15">
                  <c:v>56.734203499999978</c:v>
                </c:pt>
                <c:pt idx="16">
                  <c:v>53.748191916666649</c:v>
                </c:pt>
                <c:pt idx="17">
                  <c:v>50.762180333333312</c:v>
                </c:pt>
                <c:pt idx="18">
                  <c:v>47.776168749999982</c:v>
                </c:pt>
                <c:pt idx="19">
                  <c:v>44.790157166666638</c:v>
                </c:pt>
                <c:pt idx="20">
                  <c:v>41.804145583333309</c:v>
                </c:pt>
                <c:pt idx="21">
                  <c:v>38.818133999999979</c:v>
                </c:pt>
                <c:pt idx="22">
                  <c:v>35.832122416666643</c:v>
                </c:pt>
                <c:pt idx="23">
                  <c:v>32.846110833333306</c:v>
                </c:pt>
                <c:pt idx="24">
                  <c:v>29.860099249999973</c:v>
                </c:pt>
                <c:pt idx="25">
                  <c:v>26.87408766666664</c:v>
                </c:pt>
                <c:pt idx="26">
                  <c:v>23.888076083333303</c:v>
                </c:pt>
                <c:pt idx="27">
                  <c:v>20.90206449999997</c:v>
                </c:pt>
                <c:pt idx="28">
                  <c:v>17.916052916666633</c:v>
                </c:pt>
                <c:pt idx="29">
                  <c:v>14.9300413333333</c:v>
                </c:pt>
                <c:pt idx="30">
                  <c:v>11.944029749999965</c:v>
                </c:pt>
                <c:pt idx="31">
                  <c:v>8.9580181666666334</c:v>
                </c:pt>
                <c:pt idx="32">
                  <c:v>5.9720065833333003</c:v>
                </c:pt>
                <c:pt idx="33">
                  <c:v>2.9859949999999671</c:v>
                </c:pt>
                <c:pt idx="34">
                  <c:v>0</c:v>
                </c:pt>
                <c:pt idx="35">
                  <c:v>0</c:v>
                </c:pt>
              </c:numCache>
            </c:numRef>
          </c:val>
          <c:extLst>
            <c:ext xmlns:c16="http://schemas.microsoft.com/office/drawing/2014/chart" uri="{C3380CC4-5D6E-409C-BE32-E72D297353CC}">
              <c16:uniqueId val="{00000000-B196-48A2-B9ED-FBB13A8363C8}"/>
            </c:ext>
          </c:extLst>
        </c:ser>
        <c:ser>
          <c:idx val="1"/>
          <c:order val="1"/>
          <c:spPr>
            <a:solidFill>
              <a:schemeClr val="accent6">
                <a:lumMod val="60000"/>
                <a:lumOff val="40000"/>
              </a:schemeClr>
            </a:solidFill>
            <a:ln>
              <a:noFill/>
            </a:ln>
            <a:effectLst/>
          </c:spPr>
          <c:invertIfNegative val="0"/>
          <c:cat>
            <c:numRef>
              <c:f>Monatsentwicklung!$C$10:$C$45</c:f>
              <c:numCache>
                <c:formatCode>m/d/yyyy</c:formatCode>
                <c:ptCount val="36"/>
                <c:pt idx="0">
                  <c:v>45382</c:v>
                </c:pt>
                <c:pt idx="1">
                  <c:v>45412</c:v>
                </c:pt>
                <c:pt idx="2">
                  <c:v>45443</c:v>
                </c:pt>
                <c:pt idx="3">
                  <c:v>45473</c:v>
                </c:pt>
                <c:pt idx="4">
                  <c:v>45504</c:v>
                </c:pt>
                <c:pt idx="5">
                  <c:v>45535</c:v>
                </c:pt>
                <c:pt idx="6">
                  <c:v>45565</c:v>
                </c:pt>
                <c:pt idx="7">
                  <c:v>45596</c:v>
                </c:pt>
                <c:pt idx="8">
                  <c:v>45626</c:v>
                </c:pt>
                <c:pt idx="9">
                  <c:v>45657</c:v>
                </c:pt>
                <c:pt idx="10">
                  <c:v>45688</c:v>
                </c:pt>
                <c:pt idx="11">
                  <c:v>45716</c:v>
                </c:pt>
                <c:pt idx="12">
                  <c:v>45747</c:v>
                </c:pt>
                <c:pt idx="13">
                  <c:v>45777</c:v>
                </c:pt>
                <c:pt idx="14">
                  <c:v>45808</c:v>
                </c:pt>
                <c:pt idx="15">
                  <c:v>45838</c:v>
                </c:pt>
                <c:pt idx="16">
                  <c:v>45869</c:v>
                </c:pt>
                <c:pt idx="17">
                  <c:v>45900</c:v>
                </c:pt>
                <c:pt idx="18">
                  <c:v>45930</c:v>
                </c:pt>
                <c:pt idx="19">
                  <c:v>45961</c:v>
                </c:pt>
                <c:pt idx="20">
                  <c:v>45991</c:v>
                </c:pt>
                <c:pt idx="21">
                  <c:v>46022</c:v>
                </c:pt>
                <c:pt idx="22">
                  <c:v>46053</c:v>
                </c:pt>
                <c:pt idx="23">
                  <c:v>46081</c:v>
                </c:pt>
                <c:pt idx="24">
                  <c:v>46112</c:v>
                </c:pt>
                <c:pt idx="25">
                  <c:v>46142</c:v>
                </c:pt>
                <c:pt idx="26">
                  <c:v>46173</c:v>
                </c:pt>
                <c:pt idx="27">
                  <c:v>46203</c:v>
                </c:pt>
                <c:pt idx="28">
                  <c:v>46234</c:v>
                </c:pt>
                <c:pt idx="29">
                  <c:v>46265</c:v>
                </c:pt>
                <c:pt idx="30">
                  <c:v>46295</c:v>
                </c:pt>
                <c:pt idx="31">
                  <c:v>46326</c:v>
                </c:pt>
                <c:pt idx="32">
                  <c:v>46356</c:v>
                </c:pt>
                <c:pt idx="33">
                  <c:v>46387</c:v>
                </c:pt>
                <c:pt idx="34">
                  <c:v>46418</c:v>
                </c:pt>
                <c:pt idx="35">
                  <c:v>46446</c:v>
                </c:pt>
              </c:numCache>
            </c:numRef>
          </c:cat>
          <c:val>
            <c:numRef>
              <c:f>Monatsentwicklung!$E$10:$E$45</c:f>
              <c:numCache>
                <c:formatCode>#,##0.00</c:formatCode>
                <c:ptCount val="36"/>
                <c:pt idx="0">
                  <c:v>1800.61</c:v>
                </c:pt>
                <c:pt idx="1">
                  <c:v>1800.61</c:v>
                </c:pt>
                <c:pt idx="2">
                  <c:v>1800.61</c:v>
                </c:pt>
                <c:pt idx="3">
                  <c:v>1800.61</c:v>
                </c:pt>
                <c:pt idx="4">
                  <c:v>1800.61</c:v>
                </c:pt>
                <c:pt idx="5">
                  <c:v>1800.61</c:v>
                </c:pt>
                <c:pt idx="6">
                  <c:v>1800.61</c:v>
                </c:pt>
                <c:pt idx="7">
                  <c:v>1800.61</c:v>
                </c:pt>
                <c:pt idx="8">
                  <c:v>1800.61</c:v>
                </c:pt>
                <c:pt idx="9">
                  <c:v>1800.61</c:v>
                </c:pt>
                <c:pt idx="10">
                  <c:v>1800.61</c:v>
                </c:pt>
                <c:pt idx="11">
                  <c:v>1800.61</c:v>
                </c:pt>
                <c:pt idx="12">
                  <c:v>1800.61</c:v>
                </c:pt>
                <c:pt idx="13">
                  <c:v>1800.61</c:v>
                </c:pt>
                <c:pt idx="14">
                  <c:v>1800.61</c:v>
                </c:pt>
                <c:pt idx="15">
                  <c:v>1800.61</c:v>
                </c:pt>
                <c:pt idx="16">
                  <c:v>1800.61</c:v>
                </c:pt>
                <c:pt idx="17">
                  <c:v>1800.61</c:v>
                </c:pt>
                <c:pt idx="18">
                  <c:v>1800.61</c:v>
                </c:pt>
                <c:pt idx="19">
                  <c:v>1800.61</c:v>
                </c:pt>
                <c:pt idx="20">
                  <c:v>1800.61</c:v>
                </c:pt>
                <c:pt idx="21">
                  <c:v>1800.61</c:v>
                </c:pt>
                <c:pt idx="22">
                  <c:v>1800.61</c:v>
                </c:pt>
                <c:pt idx="23">
                  <c:v>1800.61</c:v>
                </c:pt>
                <c:pt idx="24">
                  <c:v>1800.61</c:v>
                </c:pt>
                <c:pt idx="25">
                  <c:v>1800.61</c:v>
                </c:pt>
                <c:pt idx="26">
                  <c:v>1800.61</c:v>
                </c:pt>
                <c:pt idx="27">
                  <c:v>1800.61</c:v>
                </c:pt>
                <c:pt idx="28">
                  <c:v>1800.61</c:v>
                </c:pt>
                <c:pt idx="29">
                  <c:v>1800.61</c:v>
                </c:pt>
                <c:pt idx="30">
                  <c:v>1800.61</c:v>
                </c:pt>
                <c:pt idx="31">
                  <c:v>1800.61</c:v>
                </c:pt>
                <c:pt idx="32">
                  <c:v>1800.61</c:v>
                </c:pt>
                <c:pt idx="33">
                  <c:v>1800.5999999999801</c:v>
                </c:pt>
                <c:pt idx="34">
                  <c:v>0</c:v>
                </c:pt>
                <c:pt idx="35">
                  <c:v>0</c:v>
                </c:pt>
              </c:numCache>
            </c:numRef>
          </c:val>
          <c:extLst>
            <c:ext xmlns:c16="http://schemas.microsoft.com/office/drawing/2014/chart" uri="{C3380CC4-5D6E-409C-BE32-E72D297353CC}">
              <c16:uniqueId val="{00000001-B196-48A2-B9ED-FBB13A8363C8}"/>
            </c:ext>
          </c:extLst>
        </c:ser>
        <c:dLbls>
          <c:showLegendKey val="0"/>
          <c:showVal val="0"/>
          <c:showCatName val="0"/>
          <c:showSerName val="0"/>
          <c:showPercent val="0"/>
          <c:showBubbleSize val="0"/>
        </c:dLbls>
        <c:gapWidth val="85"/>
        <c:overlap val="100"/>
        <c:axId val="1061835680"/>
        <c:axId val="1258533888"/>
      </c:barChart>
      <c:dateAx>
        <c:axId val="1061835680"/>
        <c:scaling>
          <c:orientation val="minMax"/>
        </c:scaling>
        <c:delete val="0"/>
        <c:axPos val="b"/>
        <c:numFmt formatCode="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258533888"/>
        <c:crosses val="autoZero"/>
        <c:auto val="1"/>
        <c:lblOffset val="100"/>
        <c:baseTimeUnit val="months"/>
      </c:dateAx>
      <c:valAx>
        <c:axId val="1258533888"/>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06183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s://www.controllerspielwiese.de/" TargetMode="Externa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1.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2.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3.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4.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5.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6.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7.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8.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19.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controllerspielwiese.de/" TargetMode="External"/></Relationships>
</file>

<file path=xl/drawings/_rels/drawing20.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1.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2.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3.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4.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5.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6.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7.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8.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29.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3.xml.rels><?xml version="1.0" encoding="UTF-8" standalone="yes"?>
<Relationships xmlns="http://schemas.openxmlformats.org/package/2006/relationships"><Relationship Id="rId3" Type="http://schemas.openxmlformats.org/officeDocument/2006/relationships/hyperlink" Target="mailto:service@controllerspielwiese.de?subject=Excel-Tool%20Kapitaldienstberechnung%20f&#252;r%20EUR%2039,00%20kaufen" TargetMode="External"/><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30.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31.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32.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4.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5.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6.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7.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8.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_rels/drawing9.xml.rels><?xml version="1.0" encoding="UTF-8" standalone="yes"?>
<Relationships xmlns="http://schemas.openxmlformats.org/package/2006/relationships"><Relationship Id="rId3" Type="http://schemas.openxmlformats.org/officeDocument/2006/relationships/hyperlink" Target="#Darlehen1"/><Relationship Id="rId2" Type="http://schemas.openxmlformats.org/officeDocument/2006/relationships/hyperlink" Target="#Monatsentwicklung!A1"/><Relationship Id="rId1" Type="http://schemas.openxmlformats.org/officeDocument/2006/relationships/hyperlink" Target="#'Kapitaldienst z. Stichtag'!A1"/></Relationships>
</file>

<file path=xl/drawings/drawing1.xml><?xml version="1.0" encoding="utf-8"?>
<xdr:wsDr xmlns:xdr="http://schemas.openxmlformats.org/drawingml/2006/spreadsheetDrawing" xmlns:a="http://schemas.openxmlformats.org/drawingml/2006/main">
  <xdr:twoCellAnchor>
    <xdr:from>
      <xdr:col>6</xdr:col>
      <xdr:colOff>362697</xdr:colOff>
      <xdr:row>6</xdr:row>
      <xdr:rowOff>10583</xdr:rowOff>
    </xdr:from>
    <xdr:to>
      <xdr:col>17</xdr:col>
      <xdr:colOff>810373</xdr:colOff>
      <xdr:row>34</xdr:row>
      <xdr:rowOff>100978</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693519</xdr:colOff>
      <xdr:row>1</xdr:row>
      <xdr:rowOff>59144</xdr:rowOff>
    </xdr:from>
    <xdr:to>
      <xdr:col>17</xdr:col>
      <xdr:colOff>766677</xdr:colOff>
      <xdr:row>4</xdr:row>
      <xdr:rowOff>24405</xdr:rowOff>
    </xdr:to>
    <xdr:pic>
      <xdr:nvPicPr>
        <xdr:cNvPr id="4" name="Grafik 2" descr="ControllerSpielwiese.de">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6102" y="133227"/>
          <a:ext cx="2803658" cy="536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447675</xdr:colOff>
      <xdr:row>6</xdr:row>
      <xdr:rowOff>47625</xdr:rowOff>
    </xdr:from>
    <xdr:to>
      <xdr:col>8</xdr:col>
      <xdr:colOff>476250</xdr:colOff>
      <xdr:row>11</xdr:row>
      <xdr:rowOff>114300</xdr:rowOff>
    </xdr:to>
    <xdr:sp macro="" textlink="">
      <xdr:nvSpPr>
        <xdr:cNvPr id="4" name="Textfeld 3">
          <a:hlinkClick xmlns:r="http://schemas.openxmlformats.org/officeDocument/2006/relationships" r:id="rId3"/>
        </xdr:cNvPr>
        <xdr:cNvSpPr txBox="1"/>
      </xdr:nvSpPr>
      <xdr:spPr>
        <a:xfrm>
          <a:off x="335280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47625</xdr:rowOff>
    </xdr:from>
    <xdr:to>
      <xdr:col>8</xdr:col>
      <xdr:colOff>504825</xdr:colOff>
      <xdr:row>11</xdr:row>
      <xdr:rowOff>114300</xdr:rowOff>
    </xdr:to>
    <xdr:sp macro="" textlink="">
      <xdr:nvSpPr>
        <xdr:cNvPr id="4" name="Textfeld 3">
          <a:hlinkClick xmlns:r="http://schemas.openxmlformats.org/officeDocument/2006/relationships" r:id="rId3"/>
        </xdr:cNvPr>
        <xdr:cNvSpPr txBox="1"/>
      </xdr:nvSpPr>
      <xdr:spPr>
        <a:xfrm>
          <a:off x="3381375"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495300</xdr:colOff>
      <xdr:row>6</xdr:row>
      <xdr:rowOff>57150</xdr:rowOff>
    </xdr:from>
    <xdr:to>
      <xdr:col>8</xdr:col>
      <xdr:colOff>523875</xdr:colOff>
      <xdr:row>11</xdr:row>
      <xdr:rowOff>123825</xdr:rowOff>
    </xdr:to>
    <xdr:sp macro="" textlink="">
      <xdr:nvSpPr>
        <xdr:cNvPr id="4" name="Textfeld 3">
          <a:hlinkClick xmlns:r="http://schemas.openxmlformats.org/officeDocument/2006/relationships" r:id="rId3"/>
        </xdr:cNvPr>
        <xdr:cNvSpPr txBox="1"/>
      </xdr:nvSpPr>
      <xdr:spPr>
        <a:xfrm>
          <a:off x="340042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457200</xdr:colOff>
      <xdr:row>6</xdr:row>
      <xdr:rowOff>38100</xdr:rowOff>
    </xdr:from>
    <xdr:to>
      <xdr:col>8</xdr:col>
      <xdr:colOff>485775</xdr:colOff>
      <xdr:row>11</xdr:row>
      <xdr:rowOff>104775</xdr:rowOff>
    </xdr:to>
    <xdr:sp macro="" textlink="">
      <xdr:nvSpPr>
        <xdr:cNvPr id="4" name="Textfeld 3">
          <a:hlinkClick xmlns:r="http://schemas.openxmlformats.org/officeDocument/2006/relationships" r:id="rId3"/>
        </xdr:cNvPr>
        <xdr:cNvSpPr txBox="1"/>
      </xdr:nvSpPr>
      <xdr:spPr>
        <a:xfrm>
          <a:off x="3362325"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447675</xdr:colOff>
      <xdr:row>6</xdr:row>
      <xdr:rowOff>38100</xdr:rowOff>
    </xdr:from>
    <xdr:to>
      <xdr:col>8</xdr:col>
      <xdr:colOff>476250</xdr:colOff>
      <xdr:row>11</xdr:row>
      <xdr:rowOff>104775</xdr:rowOff>
    </xdr:to>
    <xdr:sp macro="" textlink="">
      <xdr:nvSpPr>
        <xdr:cNvPr id="4" name="Textfeld 3">
          <a:hlinkClick xmlns:r="http://schemas.openxmlformats.org/officeDocument/2006/relationships" r:id="rId3"/>
        </xdr:cNvPr>
        <xdr:cNvSpPr txBox="1"/>
      </xdr:nvSpPr>
      <xdr:spPr>
        <a:xfrm>
          <a:off x="3352800"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47625</xdr:rowOff>
    </xdr:from>
    <xdr:to>
      <xdr:col>8</xdr:col>
      <xdr:colOff>495300</xdr:colOff>
      <xdr:row>11</xdr:row>
      <xdr:rowOff>114300</xdr:rowOff>
    </xdr:to>
    <xdr:sp macro="" textlink="">
      <xdr:nvSpPr>
        <xdr:cNvPr id="4" name="Textfeld 3">
          <a:hlinkClick xmlns:r="http://schemas.openxmlformats.org/officeDocument/2006/relationships" r:id="rId3"/>
        </xdr:cNvPr>
        <xdr:cNvSpPr txBox="1"/>
      </xdr:nvSpPr>
      <xdr:spPr>
        <a:xfrm>
          <a:off x="337185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457200</xdr:colOff>
      <xdr:row>6</xdr:row>
      <xdr:rowOff>57150</xdr:rowOff>
    </xdr:from>
    <xdr:to>
      <xdr:col>8</xdr:col>
      <xdr:colOff>485775</xdr:colOff>
      <xdr:row>11</xdr:row>
      <xdr:rowOff>123825</xdr:rowOff>
    </xdr:to>
    <xdr:sp macro="" textlink="">
      <xdr:nvSpPr>
        <xdr:cNvPr id="4" name="Textfeld 3">
          <a:hlinkClick xmlns:r="http://schemas.openxmlformats.org/officeDocument/2006/relationships" r:id="rId3"/>
        </xdr:cNvPr>
        <xdr:cNvSpPr txBox="1"/>
      </xdr:nvSpPr>
      <xdr:spPr>
        <a:xfrm>
          <a:off x="336232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495300</xdr:colOff>
      <xdr:row>6</xdr:row>
      <xdr:rowOff>57150</xdr:rowOff>
    </xdr:from>
    <xdr:to>
      <xdr:col>8</xdr:col>
      <xdr:colOff>523875</xdr:colOff>
      <xdr:row>11</xdr:row>
      <xdr:rowOff>123825</xdr:rowOff>
    </xdr:to>
    <xdr:sp macro="" textlink="">
      <xdr:nvSpPr>
        <xdr:cNvPr id="4" name="Textfeld 3">
          <a:hlinkClick xmlns:r="http://schemas.openxmlformats.org/officeDocument/2006/relationships" r:id="rId3"/>
        </xdr:cNvPr>
        <xdr:cNvSpPr txBox="1"/>
      </xdr:nvSpPr>
      <xdr:spPr>
        <a:xfrm>
          <a:off x="340042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57150</xdr:rowOff>
    </xdr:from>
    <xdr:to>
      <xdr:col>8</xdr:col>
      <xdr:colOff>504825</xdr:colOff>
      <xdr:row>11</xdr:row>
      <xdr:rowOff>123825</xdr:rowOff>
    </xdr:to>
    <xdr:sp macro="" textlink="">
      <xdr:nvSpPr>
        <xdr:cNvPr id="4" name="Textfeld 3">
          <a:hlinkClick xmlns:r="http://schemas.openxmlformats.org/officeDocument/2006/relationships" r:id="rId3"/>
        </xdr:cNvPr>
        <xdr:cNvSpPr txBox="1"/>
      </xdr:nvSpPr>
      <xdr:spPr>
        <a:xfrm>
          <a:off x="338137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76200</xdr:rowOff>
    </xdr:from>
    <xdr:to>
      <xdr:col>8</xdr:col>
      <xdr:colOff>504825</xdr:colOff>
      <xdr:row>11</xdr:row>
      <xdr:rowOff>142875</xdr:rowOff>
    </xdr:to>
    <xdr:sp macro="" textlink="">
      <xdr:nvSpPr>
        <xdr:cNvPr id="4" name="Textfeld 3">
          <a:hlinkClick xmlns:r="http://schemas.openxmlformats.org/officeDocument/2006/relationships" r:id="rId3"/>
        </xdr:cNvPr>
        <xdr:cNvSpPr txBox="1"/>
      </xdr:nvSpPr>
      <xdr:spPr>
        <a:xfrm>
          <a:off x="3381375" y="10953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761377</xdr:colOff>
      <xdr:row>1</xdr:row>
      <xdr:rowOff>68481</xdr:rowOff>
    </xdr:from>
    <xdr:to>
      <xdr:col>20</xdr:col>
      <xdr:colOff>842006</xdr:colOff>
      <xdr:row>4</xdr:row>
      <xdr:rowOff>77320</xdr:rowOff>
    </xdr:to>
    <xdr:pic>
      <xdr:nvPicPr>
        <xdr:cNvPr id="2" name="Grafik 2" descr="ControllerSpielwiese.de">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16710" y="131981"/>
          <a:ext cx="2811129" cy="601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47625</xdr:rowOff>
    </xdr:from>
    <xdr:to>
      <xdr:col>8</xdr:col>
      <xdr:colOff>495300</xdr:colOff>
      <xdr:row>11</xdr:row>
      <xdr:rowOff>114300</xdr:rowOff>
    </xdr:to>
    <xdr:sp macro="" textlink="">
      <xdr:nvSpPr>
        <xdr:cNvPr id="4" name="Textfeld 3">
          <a:hlinkClick xmlns:r="http://schemas.openxmlformats.org/officeDocument/2006/relationships" r:id="rId3"/>
        </xdr:cNvPr>
        <xdr:cNvSpPr txBox="1"/>
      </xdr:nvSpPr>
      <xdr:spPr>
        <a:xfrm>
          <a:off x="337185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447675</xdr:colOff>
      <xdr:row>6</xdr:row>
      <xdr:rowOff>47625</xdr:rowOff>
    </xdr:from>
    <xdr:to>
      <xdr:col>8</xdr:col>
      <xdr:colOff>476250</xdr:colOff>
      <xdr:row>11</xdr:row>
      <xdr:rowOff>114300</xdr:rowOff>
    </xdr:to>
    <xdr:sp macro="" textlink="">
      <xdr:nvSpPr>
        <xdr:cNvPr id="4" name="Textfeld 3">
          <a:hlinkClick xmlns:r="http://schemas.openxmlformats.org/officeDocument/2006/relationships" r:id="rId3"/>
        </xdr:cNvPr>
        <xdr:cNvSpPr txBox="1"/>
      </xdr:nvSpPr>
      <xdr:spPr>
        <a:xfrm>
          <a:off x="335280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485775</xdr:colOff>
      <xdr:row>6</xdr:row>
      <xdr:rowOff>47625</xdr:rowOff>
    </xdr:from>
    <xdr:to>
      <xdr:col>8</xdr:col>
      <xdr:colOff>514350</xdr:colOff>
      <xdr:row>11</xdr:row>
      <xdr:rowOff>114300</xdr:rowOff>
    </xdr:to>
    <xdr:sp macro="" textlink="">
      <xdr:nvSpPr>
        <xdr:cNvPr id="4" name="Textfeld 3">
          <a:hlinkClick xmlns:r="http://schemas.openxmlformats.org/officeDocument/2006/relationships" r:id="rId3"/>
        </xdr:cNvPr>
        <xdr:cNvSpPr txBox="1"/>
      </xdr:nvSpPr>
      <xdr:spPr>
        <a:xfrm>
          <a:off x="339090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495300</xdr:colOff>
      <xdr:row>6</xdr:row>
      <xdr:rowOff>57150</xdr:rowOff>
    </xdr:from>
    <xdr:to>
      <xdr:col>8</xdr:col>
      <xdr:colOff>523875</xdr:colOff>
      <xdr:row>11</xdr:row>
      <xdr:rowOff>123825</xdr:rowOff>
    </xdr:to>
    <xdr:sp macro="" textlink="">
      <xdr:nvSpPr>
        <xdr:cNvPr id="4" name="Textfeld 3">
          <a:hlinkClick xmlns:r="http://schemas.openxmlformats.org/officeDocument/2006/relationships" r:id="rId3"/>
        </xdr:cNvPr>
        <xdr:cNvSpPr txBox="1"/>
      </xdr:nvSpPr>
      <xdr:spPr>
        <a:xfrm>
          <a:off x="340042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447675</xdr:colOff>
      <xdr:row>6</xdr:row>
      <xdr:rowOff>38100</xdr:rowOff>
    </xdr:from>
    <xdr:to>
      <xdr:col>8</xdr:col>
      <xdr:colOff>476250</xdr:colOff>
      <xdr:row>11</xdr:row>
      <xdr:rowOff>104775</xdr:rowOff>
    </xdr:to>
    <xdr:sp macro="" textlink="">
      <xdr:nvSpPr>
        <xdr:cNvPr id="4" name="Textfeld 3">
          <a:hlinkClick xmlns:r="http://schemas.openxmlformats.org/officeDocument/2006/relationships" r:id="rId3"/>
        </xdr:cNvPr>
        <xdr:cNvSpPr txBox="1"/>
      </xdr:nvSpPr>
      <xdr:spPr>
        <a:xfrm>
          <a:off x="3352800"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38100</xdr:rowOff>
    </xdr:from>
    <xdr:to>
      <xdr:col>8</xdr:col>
      <xdr:colOff>495300</xdr:colOff>
      <xdr:row>11</xdr:row>
      <xdr:rowOff>104775</xdr:rowOff>
    </xdr:to>
    <xdr:sp macro="" textlink="">
      <xdr:nvSpPr>
        <xdr:cNvPr id="4" name="Textfeld 3">
          <a:hlinkClick xmlns:r="http://schemas.openxmlformats.org/officeDocument/2006/relationships" r:id="rId3"/>
        </xdr:cNvPr>
        <xdr:cNvSpPr txBox="1"/>
      </xdr:nvSpPr>
      <xdr:spPr>
        <a:xfrm>
          <a:off x="3371850"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47625</xdr:rowOff>
    </xdr:from>
    <xdr:to>
      <xdr:col>8</xdr:col>
      <xdr:colOff>504825</xdr:colOff>
      <xdr:row>11</xdr:row>
      <xdr:rowOff>114300</xdr:rowOff>
    </xdr:to>
    <xdr:sp macro="" textlink="">
      <xdr:nvSpPr>
        <xdr:cNvPr id="4" name="Textfeld 3">
          <a:hlinkClick xmlns:r="http://schemas.openxmlformats.org/officeDocument/2006/relationships" r:id="rId3"/>
        </xdr:cNvPr>
        <xdr:cNvSpPr txBox="1"/>
      </xdr:nvSpPr>
      <xdr:spPr>
        <a:xfrm>
          <a:off x="3381375"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457200</xdr:colOff>
      <xdr:row>6</xdr:row>
      <xdr:rowOff>47625</xdr:rowOff>
    </xdr:from>
    <xdr:to>
      <xdr:col>8</xdr:col>
      <xdr:colOff>485775</xdr:colOff>
      <xdr:row>11</xdr:row>
      <xdr:rowOff>114300</xdr:rowOff>
    </xdr:to>
    <xdr:sp macro="" textlink="">
      <xdr:nvSpPr>
        <xdr:cNvPr id="4" name="Textfeld 3">
          <a:hlinkClick xmlns:r="http://schemas.openxmlformats.org/officeDocument/2006/relationships" r:id="rId3"/>
        </xdr:cNvPr>
        <xdr:cNvSpPr txBox="1"/>
      </xdr:nvSpPr>
      <xdr:spPr>
        <a:xfrm>
          <a:off x="3362325"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457200</xdr:colOff>
      <xdr:row>6</xdr:row>
      <xdr:rowOff>57150</xdr:rowOff>
    </xdr:from>
    <xdr:to>
      <xdr:col>8</xdr:col>
      <xdr:colOff>485775</xdr:colOff>
      <xdr:row>11</xdr:row>
      <xdr:rowOff>123825</xdr:rowOff>
    </xdr:to>
    <xdr:sp macro="" textlink="">
      <xdr:nvSpPr>
        <xdr:cNvPr id="4" name="Textfeld 3">
          <a:hlinkClick xmlns:r="http://schemas.openxmlformats.org/officeDocument/2006/relationships" r:id="rId3"/>
        </xdr:cNvPr>
        <xdr:cNvSpPr txBox="1"/>
      </xdr:nvSpPr>
      <xdr:spPr>
        <a:xfrm>
          <a:off x="3362325" y="107632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47625</xdr:rowOff>
    </xdr:from>
    <xdr:to>
      <xdr:col>8</xdr:col>
      <xdr:colOff>495300</xdr:colOff>
      <xdr:row>11</xdr:row>
      <xdr:rowOff>114300</xdr:rowOff>
    </xdr:to>
    <xdr:sp macro="" textlink="">
      <xdr:nvSpPr>
        <xdr:cNvPr id="4" name="Textfeld 3">
          <a:hlinkClick xmlns:r="http://schemas.openxmlformats.org/officeDocument/2006/relationships" r:id="rId3"/>
        </xdr:cNvPr>
        <xdr:cNvSpPr txBox="1"/>
      </xdr:nvSpPr>
      <xdr:spPr>
        <a:xfrm>
          <a:off x="337185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8362950"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8372475"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solidFill>
            </a:rPr>
            <a:t>Monatsentwicklung</a:t>
          </a:r>
        </a:p>
      </xdr:txBody>
    </xdr:sp>
    <xdr:clientData/>
  </xdr:twoCellAnchor>
  <xdr:twoCellAnchor>
    <xdr:from>
      <xdr:col>13</xdr:col>
      <xdr:colOff>66675</xdr:colOff>
      <xdr:row>5</xdr:row>
      <xdr:rowOff>0</xdr:rowOff>
    </xdr:from>
    <xdr:to>
      <xdr:col>17</xdr:col>
      <xdr:colOff>657225</xdr:colOff>
      <xdr:row>39</xdr:row>
      <xdr:rowOff>47625</xdr:rowOff>
    </xdr:to>
    <xdr:sp macro="" textlink="">
      <xdr:nvSpPr>
        <xdr:cNvPr id="4" name="Textfeld 3">
          <a:hlinkClick xmlns:r="http://schemas.openxmlformats.org/officeDocument/2006/relationships" r:id="rId3"/>
        </xdr:cNvPr>
        <xdr:cNvSpPr txBox="1">
          <a:spLocks noChangeAspect="1"/>
        </xdr:cNvSpPr>
      </xdr:nvSpPr>
      <xdr:spPr>
        <a:xfrm>
          <a:off x="9648825" y="914400"/>
          <a:ext cx="3714750" cy="6191250"/>
        </a:xfrm>
        <a:prstGeom prst="rect">
          <a:avLst/>
        </a:prstGeom>
        <a:solidFill>
          <a:schemeClr val="accent6">
            <a:lumMod val="60000"/>
            <a:lumOff val="40000"/>
          </a:schemeClr>
        </a:solidFill>
        <a:ln w="12700" cmpd="sng">
          <a:solidFill>
            <a:sysClr val="windowText" lastClr="000000"/>
          </a:solidFill>
        </a:ln>
        <a:effectLst>
          <a:innerShdw blurRad="63500" dist="50800" dir="2700000">
            <a:prstClr val="black">
              <a:alpha val="50000"/>
            </a:prstClr>
          </a:innerShdw>
        </a:effectLst>
      </xdr:spPr>
      <xdr:txBody>
        <a:bodyPr vertOverflow="clip" wrap="square" rtlCol="0" anchor="t"/>
        <a:lstStyle/>
        <a:p>
          <a:pPr eaLnBrk="1" fontAlgn="auto" latinLnBrk="0" hangingPunct="1"/>
          <a:r>
            <a:rPr lang="de-DE" sz="1100" b="1" i="0" baseline="0">
              <a:solidFill>
                <a:srgbClr val="FF0000"/>
              </a:solidFill>
              <a:effectLst/>
              <a:latin typeface="+mn-lt"/>
              <a:ea typeface="+mn-ea"/>
              <a:cs typeface="+mn-cs"/>
            </a:rPr>
            <a:t>Nur in der Premium-Version vollständig verfügbar:</a:t>
          </a:r>
        </a:p>
        <a:p>
          <a:r>
            <a:rPr lang="de-DE" sz="1100" b="0" i="0" baseline="0">
              <a:effectLst/>
              <a:latin typeface="+mn-lt"/>
              <a:ea typeface="+mn-ea"/>
              <a:cs typeface="+mn-cs"/>
            </a:rPr>
            <a:t>Dieses Kapitaldienstberechnungs-Tool erstellt zum gewünschten Stichtag für bis zu 30 Abzahlungsdarlehen (auch Tilgungsdarlehen oder Ratendarlehen genannt) die Monatsentwicklung von Zins und Tilgung = Kapitaldienst und weist den fälligen Kapitaldienst zum Stichtag aus (Kapitaldienstplanung).</a:t>
          </a:r>
        </a:p>
        <a:p>
          <a:endParaRPr lang="de-DE" sz="1100" b="0" i="0" baseline="0">
            <a:effectLst/>
            <a:latin typeface="+mn-lt"/>
            <a:ea typeface="+mn-ea"/>
            <a:cs typeface="+mn-cs"/>
          </a:endParaRPr>
        </a:p>
        <a:p>
          <a:r>
            <a:rPr lang="de-DE" sz="1100" b="0" i="0" baseline="0">
              <a:effectLst/>
              <a:latin typeface="+mn-lt"/>
              <a:ea typeface="+mn-ea"/>
              <a:cs typeface="+mn-cs"/>
            </a:rPr>
            <a:t>In dieser Ansichtsversion sind nicht alle Funktionen verfügbar, einige Daten geschützt und teilweise die Formeln entfernt. In diesem Tilgungsplan werden Darlehen nur bis zu 5 Jahren dargestellt.</a:t>
          </a:r>
        </a:p>
        <a:p>
          <a:pPr eaLnBrk="1" fontAlgn="auto" latinLnBrk="0" hangingPunct="1"/>
          <a:endParaRPr lang="de-DE">
            <a:effectLst/>
          </a:endParaRPr>
        </a:p>
        <a:p>
          <a:pPr eaLnBrk="1" fontAlgn="auto" latinLnBrk="0" hangingPunct="1"/>
          <a:r>
            <a:rPr lang="de-DE" sz="1100" b="0" i="0" baseline="0">
              <a:effectLst/>
              <a:latin typeface="+mn-lt"/>
              <a:ea typeface="+mn-ea"/>
              <a:cs typeface="+mn-cs"/>
            </a:rPr>
            <a:t>Die Struktur und die Daten in dieser Datei unterliegen dem Urheberschutz. Sie können für den eigenen Gebrauch abgeändert und erweitert werden. Die Weitergabe an Dritte sowie ein entgelticher Vertrieb  sind ausdrücklich ausgeschlossen.</a:t>
          </a:r>
        </a:p>
        <a:p>
          <a:pPr eaLnBrk="1" fontAlgn="auto" latinLnBrk="0" hangingPunct="1"/>
          <a:endParaRPr lang="de-DE">
            <a:effectLst/>
          </a:endParaRPr>
        </a:p>
        <a:p>
          <a:pPr eaLnBrk="1" fontAlgn="auto" latinLnBrk="0" hangingPunct="1"/>
          <a:r>
            <a:rPr lang="de-DE" sz="1100" b="0" i="0" baseline="0">
              <a:effectLst/>
              <a:latin typeface="+mn-lt"/>
              <a:ea typeface="+mn-ea"/>
              <a:cs typeface="+mn-cs"/>
            </a:rPr>
            <a:t>Die Datei wird weiter ergänzt und in neuen Versionen veröffentlicht. Für die Richtigkeit wird keine Gewährleistung übernommen. Für Anregungen und bei auftretenden Fehlern wenden Sie sich an den Service der ControllerSpielwiese.</a:t>
          </a:r>
        </a:p>
        <a:p>
          <a:pPr eaLnBrk="1" fontAlgn="auto" latinLnBrk="0" hangingPunct="1"/>
          <a:endParaRPr lang="de-DE">
            <a:effectLst/>
          </a:endParaRPr>
        </a:p>
        <a:p>
          <a:pPr eaLnBrk="1" fontAlgn="auto" latinLnBrk="0" hangingPunct="1"/>
          <a:r>
            <a:rPr lang="de-DE" sz="1100" b="0" i="0" baseline="0">
              <a:effectLst/>
              <a:latin typeface="+mn-lt"/>
              <a:ea typeface="+mn-ea"/>
              <a:cs typeface="+mn-cs"/>
            </a:rPr>
            <a:t>Wenn Sie Interesse an einer Premiumversion der Datei ohne Blattschutz und mit allen Funktionen zur freien Verwendung haben, können Sie diese für </a:t>
          </a:r>
          <a:r>
            <a:rPr lang="de-DE" sz="1100" b="1" i="0" baseline="0">
              <a:effectLst/>
              <a:latin typeface="+mn-lt"/>
              <a:ea typeface="+mn-ea"/>
              <a:cs typeface="+mn-cs"/>
            </a:rPr>
            <a:t>EUR 39,00 inkl. MwSt.</a:t>
          </a:r>
          <a:r>
            <a:rPr lang="de-DE" sz="1100" b="0" i="0" baseline="0">
              <a:effectLst/>
              <a:latin typeface="+mn-lt"/>
              <a:ea typeface="+mn-ea"/>
              <a:cs typeface="+mn-cs"/>
            </a:rPr>
            <a:t> erwerben. Senden Sie hierzu eine E-Mail an </a:t>
          </a:r>
          <a:r>
            <a:rPr lang="de-DE" sz="1100" b="0" i="0" u="sng" baseline="0">
              <a:solidFill>
                <a:srgbClr val="0000FF"/>
              </a:solidFill>
              <a:effectLst/>
              <a:latin typeface="+mn-lt"/>
              <a:ea typeface="+mn-ea"/>
              <a:cs typeface="+mn-cs"/>
            </a:rPr>
            <a:t>service@controllerspielwiese.de</a:t>
          </a:r>
          <a:r>
            <a:rPr lang="de-DE" sz="1100" b="0" i="0" baseline="0">
              <a:effectLst/>
              <a:latin typeface="+mn-lt"/>
              <a:ea typeface="+mn-ea"/>
              <a:cs typeface="+mn-cs"/>
            </a:rPr>
            <a:t> mit Ihrer Rechnungsadresse und dem Betreff "Kapitaldienstberechnung für EUR 39,00 kaufen". Wir senden Ihnen die Premiumversion umgehend während unserer Bürozeiten per E-Mail zu und Sie erhalten Ihre Rechnung inkl. MwSt. zusammen mit Ihrer Datei.</a:t>
          </a:r>
        </a:p>
        <a:p>
          <a:pPr eaLnBrk="1" fontAlgn="auto" latinLnBrk="0" hangingPunct="1"/>
          <a:endParaRPr lang="de-DE">
            <a:effectLst/>
          </a:endParaRPr>
        </a:p>
        <a:p>
          <a:pPr eaLnBrk="1" fontAlgn="auto" latinLnBrk="0" hangingPunct="1"/>
          <a:r>
            <a:rPr lang="de-DE" sz="1100" b="0" i="0" baseline="0">
              <a:effectLst/>
              <a:latin typeface="+mn-lt"/>
              <a:ea typeface="+mn-ea"/>
              <a:cs typeface="+mn-cs"/>
            </a:rPr>
            <a:t>Ihr Service-Team der ControllerSpielwiese</a:t>
          </a:r>
          <a:endParaRPr lang="de-DE">
            <a:effectLst/>
          </a:endParaRPr>
        </a:p>
        <a:p>
          <a:pPr eaLnBrk="1" fontAlgn="auto" latinLnBrk="0" hangingPunct="1"/>
          <a:endParaRPr lang="de-DE">
            <a:effectLst/>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38100</xdr:rowOff>
    </xdr:from>
    <xdr:to>
      <xdr:col>8</xdr:col>
      <xdr:colOff>504825</xdr:colOff>
      <xdr:row>11</xdr:row>
      <xdr:rowOff>104775</xdr:rowOff>
    </xdr:to>
    <xdr:sp macro="" textlink="">
      <xdr:nvSpPr>
        <xdr:cNvPr id="4" name="Textfeld 3">
          <a:hlinkClick xmlns:r="http://schemas.openxmlformats.org/officeDocument/2006/relationships" r:id="rId3"/>
        </xdr:cNvPr>
        <xdr:cNvSpPr txBox="1"/>
      </xdr:nvSpPr>
      <xdr:spPr>
        <a:xfrm>
          <a:off x="3381375"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28575</xdr:rowOff>
    </xdr:from>
    <xdr:to>
      <xdr:col>8</xdr:col>
      <xdr:colOff>495300</xdr:colOff>
      <xdr:row>11</xdr:row>
      <xdr:rowOff>95250</xdr:rowOff>
    </xdr:to>
    <xdr:sp macro="" textlink="">
      <xdr:nvSpPr>
        <xdr:cNvPr id="4" name="Textfeld 3">
          <a:hlinkClick xmlns:r="http://schemas.openxmlformats.org/officeDocument/2006/relationships" r:id="rId3"/>
        </xdr:cNvPr>
        <xdr:cNvSpPr txBox="1"/>
      </xdr:nvSpPr>
      <xdr:spPr>
        <a:xfrm>
          <a:off x="3371850" y="104775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47625</xdr:rowOff>
    </xdr:from>
    <xdr:to>
      <xdr:col>8</xdr:col>
      <xdr:colOff>504825</xdr:colOff>
      <xdr:row>11</xdr:row>
      <xdr:rowOff>114300</xdr:rowOff>
    </xdr:to>
    <xdr:sp macro="" textlink="">
      <xdr:nvSpPr>
        <xdr:cNvPr id="4" name="Textfeld 3">
          <a:hlinkClick xmlns:r="http://schemas.openxmlformats.org/officeDocument/2006/relationships" r:id="rId3"/>
        </xdr:cNvPr>
        <xdr:cNvSpPr txBox="1"/>
      </xdr:nvSpPr>
      <xdr:spPr>
        <a:xfrm>
          <a:off x="3381375"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28575</xdr:rowOff>
    </xdr:from>
    <xdr:to>
      <xdr:col>8</xdr:col>
      <xdr:colOff>495300</xdr:colOff>
      <xdr:row>11</xdr:row>
      <xdr:rowOff>95250</xdr:rowOff>
    </xdr:to>
    <xdr:sp macro="" textlink="">
      <xdr:nvSpPr>
        <xdr:cNvPr id="4" name="Textfeld 3">
          <a:hlinkClick xmlns:r="http://schemas.openxmlformats.org/officeDocument/2006/relationships" r:id="rId3"/>
        </xdr:cNvPr>
        <xdr:cNvSpPr txBox="1"/>
      </xdr:nvSpPr>
      <xdr:spPr>
        <a:xfrm>
          <a:off x="3371850" y="104775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466725</xdr:colOff>
      <xdr:row>6</xdr:row>
      <xdr:rowOff>28575</xdr:rowOff>
    </xdr:from>
    <xdr:to>
      <xdr:col>8</xdr:col>
      <xdr:colOff>495300</xdr:colOff>
      <xdr:row>11</xdr:row>
      <xdr:rowOff>95250</xdr:rowOff>
    </xdr:to>
    <xdr:sp macro="" textlink="">
      <xdr:nvSpPr>
        <xdr:cNvPr id="4" name="Textfeld 3">
          <a:hlinkClick xmlns:r="http://schemas.openxmlformats.org/officeDocument/2006/relationships" r:id="rId3"/>
        </xdr:cNvPr>
        <xdr:cNvSpPr txBox="1"/>
      </xdr:nvSpPr>
      <xdr:spPr>
        <a:xfrm>
          <a:off x="3371850" y="104775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485775</xdr:colOff>
      <xdr:row>6</xdr:row>
      <xdr:rowOff>28575</xdr:rowOff>
    </xdr:from>
    <xdr:to>
      <xdr:col>8</xdr:col>
      <xdr:colOff>514350</xdr:colOff>
      <xdr:row>11</xdr:row>
      <xdr:rowOff>95250</xdr:rowOff>
    </xdr:to>
    <xdr:sp macro="" textlink="">
      <xdr:nvSpPr>
        <xdr:cNvPr id="4" name="Textfeld 3">
          <a:hlinkClick xmlns:r="http://schemas.openxmlformats.org/officeDocument/2006/relationships" r:id="rId3"/>
        </xdr:cNvPr>
        <xdr:cNvSpPr txBox="1"/>
      </xdr:nvSpPr>
      <xdr:spPr>
        <a:xfrm>
          <a:off x="3390900" y="104775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485775</xdr:colOff>
      <xdr:row>6</xdr:row>
      <xdr:rowOff>47625</xdr:rowOff>
    </xdr:from>
    <xdr:to>
      <xdr:col>8</xdr:col>
      <xdr:colOff>514350</xdr:colOff>
      <xdr:row>11</xdr:row>
      <xdr:rowOff>114300</xdr:rowOff>
    </xdr:to>
    <xdr:sp macro="" textlink="">
      <xdr:nvSpPr>
        <xdr:cNvPr id="4" name="Textfeld 3">
          <a:hlinkClick xmlns:r="http://schemas.openxmlformats.org/officeDocument/2006/relationships" r:id="rId3"/>
        </xdr:cNvPr>
        <xdr:cNvSpPr txBox="1"/>
      </xdr:nvSpPr>
      <xdr:spPr>
        <a:xfrm>
          <a:off x="3390900" y="106680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28575</xdr:rowOff>
    </xdr:from>
    <xdr:to>
      <xdr:col>8</xdr:col>
      <xdr:colOff>504825</xdr:colOff>
      <xdr:row>11</xdr:row>
      <xdr:rowOff>95250</xdr:rowOff>
    </xdr:to>
    <xdr:sp macro="" textlink="">
      <xdr:nvSpPr>
        <xdr:cNvPr id="4" name="Textfeld 3">
          <a:hlinkClick xmlns:r="http://schemas.openxmlformats.org/officeDocument/2006/relationships" r:id="rId3"/>
        </xdr:cNvPr>
        <xdr:cNvSpPr txBox="1"/>
      </xdr:nvSpPr>
      <xdr:spPr>
        <a:xfrm>
          <a:off x="3381375" y="1047750"/>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28575</xdr:colOff>
      <xdr:row>1</xdr:row>
      <xdr:rowOff>9525</xdr:rowOff>
    </xdr:from>
    <xdr:to>
      <xdr:col>14</xdr:col>
      <xdr:colOff>742575</xdr:colOff>
      <xdr:row>2</xdr:row>
      <xdr:rowOff>44577</xdr:rowOff>
    </xdr:to>
    <xdr:sp macro="" textlink="">
      <xdr:nvSpPr>
        <xdr:cNvPr id="2" name="Textfeld 1">
          <a:hlinkClick xmlns:r="http://schemas.openxmlformats.org/officeDocument/2006/relationships" r:id="rId1"/>
        </xdr:cNvPr>
        <xdr:cNvSpPr txBox="1">
          <a:spLocks/>
        </xdr:cNvSpPr>
      </xdr:nvSpPr>
      <xdr:spPr>
        <a:xfrm>
          <a:off x="9610725" y="85725"/>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Kapitaldienst</a:t>
          </a:r>
        </a:p>
      </xdr:txBody>
    </xdr:sp>
    <xdr:clientData/>
  </xdr:twoCellAnchor>
  <xdr:twoCellAnchor>
    <xdr:from>
      <xdr:col>13</xdr:col>
      <xdr:colOff>38100</xdr:colOff>
      <xdr:row>2</xdr:row>
      <xdr:rowOff>152400</xdr:rowOff>
    </xdr:from>
    <xdr:to>
      <xdr:col>14</xdr:col>
      <xdr:colOff>752100</xdr:colOff>
      <xdr:row>3</xdr:row>
      <xdr:rowOff>187452</xdr:rowOff>
    </xdr:to>
    <xdr:sp macro="" textlink="">
      <xdr:nvSpPr>
        <xdr:cNvPr id="3" name="Textfeld 2">
          <a:hlinkClick xmlns:r="http://schemas.openxmlformats.org/officeDocument/2006/relationships" r:id="rId2"/>
        </xdr:cNvPr>
        <xdr:cNvSpPr txBox="1">
          <a:spLocks/>
        </xdr:cNvSpPr>
      </xdr:nvSpPr>
      <xdr:spPr>
        <a:xfrm>
          <a:off x="9620250" y="438150"/>
          <a:ext cx="1476000" cy="244602"/>
        </a:xfrm>
        <a:prstGeom prst="rect">
          <a:avLst/>
        </a:prstGeom>
        <a:solidFill>
          <a:schemeClr val="accent6">
            <a:lumMod val="40000"/>
            <a:lumOff val="60000"/>
          </a:schemeClr>
        </a:solidFill>
        <a:ln w="9525" cmpd="sng">
          <a:solidFill>
            <a:schemeClr val="lt1">
              <a:shade val="50000"/>
              <a:alpha val="99000"/>
            </a:schemeClr>
          </a:solidFill>
        </a:ln>
        <a:effectLst>
          <a:outerShdw dist="38100" dir="2700000" algn="tl" rotWithShape="0">
            <a:schemeClr val="accent6">
              <a:lumMod val="50000"/>
              <a:alpha val="40000"/>
            </a:schemeClr>
          </a:outerShdw>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chemeClr val="tx1">
                  <a:lumMod val="75000"/>
                  <a:lumOff val="25000"/>
                </a:schemeClr>
              </a:solidFill>
            </a:rPr>
            <a:t>Monatsentwicklung</a:t>
          </a:r>
        </a:p>
      </xdr:txBody>
    </xdr:sp>
    <xdr:clientData/>
  </xdr:twoCellAnchor>
  <xdr:twoCellAnchor>
    <xdr:from>
      <xdr:col>5</xdr:col>
      <xdr:colOff>476250</xdr:colOff>
      <xdr:row>6</xdr:row>
      <xdr:rowOff>38100</xdr:rowOff>
    </xdr:from>
    <xdr:to>
      <xdr:col>8</xdr:col>
      <xdr:colOff>504825</xdr:colOff>
      <xdr:row>11</xdr:row>
      <xdr:rowOff>104775</xdr:rowOff>
    </xdr:to>
    <xdr:sp macro="" textlink="">
      <xdr:nvSpPr>
        <xdr:cNvPr id="4" name="Textfeld 3">
          <a:hlinkClick xmlns:r="http://schemas.openxmlformats.org/officeDocument/2006/relationships" r:id="rId3"/>
        </xdr:cNvPr>
        <xdr:cNvSpPr txBox="1"/>
      </xdr:nvSpPr>
      <xdr:spPr>
        <a:xfrm>
          <a:off x="3381375" y="1057275"/>
          <a:ext cx="2562225" cy="971550"/>
        </a:xfrm>
        <a:prstGeom prst="rect">
          <a:avLst/>
        </a:prstGeom>
        <a:solidFill>
          <a:schemeClr val="lt1"/>
        </a:solidFill>
        <a:ln w="158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solidFill>
                <a:srgbClr val="FF0000"/>
              </a:solidFill>
            </a:rPr>
            <a:t>In dieser Ansichtsversion der Datei ist nur der Tilgungsplan für das erste Darlehen</a:t>
          </a:r>
          <a:r>
            <a:rPr lang="de-DE" sz="1100" b="1" baseline="0">
              <a:solidFill>
                <a:srgbClr val="FF0000"/>
              </a:solidFill>
            </a:rPr>
            <a:t> D1 nutzbar, s. Info in Tabellenblatt "D1"</a:t>
          </a:r>
          <a:endParaRPr lang="de-DE" sz="1100" b="1">
            <a:solidFill>
              <a:srgbClr val="FF0000"/>
            </a:solid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R45"/>
  <sheetViews>
    <sheetView showGridLines="0" zoomScale="85" zoomScaleNormal="85" workbookViewId="0">
      <selection activeCell="C4" sqref="C4"/>
    </sheetView>
  </sheetViews>
  <sheetFormatPr baseColWidth="10" defaultColWidth="11.42578125" defaultRowHeight="14.25" x14ac:dyDescent="0.2"/>
  <cols>
    <col min="1" max="1" width="1.42578125" style="10" customWidth="1"/>
    <col min="2" max="2" width="9.28515625" style="2" customWidth="1"/>
    <col min="3" max="3" width="12.28515625" style="2" customWidth="1"/>
    <col min="4" max="6" width="14.28515625" style="2" customWidth="1"/>
    <col min="7" max="7" width="12.28515625" style="2" customWidth="1"/>
    <col min="8" max="8" width="11.7109375" style="2" customWidth="1"/>
    <col min="9" max="9" width="11.28515625" style="2" customWidth="1"/>
    <col min="10" max="10" width="10.7109375" style="2" customWidth="1"/>
    <col min="11" max="11" width="11.7109375" style="5" customWidth="1"/>
    <col min="12" max="13" width="13.5703125" style="5" customWidth="1"/>
    <col min="14" max="17" width="13.5703125" style="2" customWidth="1"/>
    <col min="18" max="18" width="12.5703125" style="2" bestFit="1" customWidth="1"/>
    <col min="19" max="16384" width="11.42578125" style="2"/>
  </cols>
  <sheetData>
    <row r="1" spans="1:18" ht="6" customHeight="1" x14ac:dyDescent="0.2"/>
    <row r="2" spans="1:18" ht="20.25" x14ac:dyDescent="0.3">
      <c r="B2" s="142" t="s">
        <v>71</v>
      </c>
      <c r="C2" s="14"/>
      <c r="D2" s="15"/>
      <c r="E2" s="15"/>
      <c r="F2" s="15"/>
      <c r="G2" s="15"/>
      <c r="H2" s="15"/>
      <c r="I2" s="16"/>
      <c r="J2" s="15"/>
      <c r="K2" s="15"/>
      <c r="L2" s="15"/>
      <c r="M2" s="15"/>
      <c r="N2" s="15"/>
      <c r="O2" s="15"/>
      <c r="P2" s="15"/>
      <c r="Q2" s="15"/>
      <c r="R2" s="15"/>
    </row>
    <row r="3" spans="1:18" ht="11.25" customHeight="1" x14ac:dyDescent="0.25">
      <c r="B3" s="14"/>
      <c r="C3" s="14"/>
      <c r="D3" s="15"/>
      <c r="E3" s="15"/>
      <c r="F3" s="15"/>
      <c r="G3" s="15"/>
      <c r="H3" s="15"/>
      <c r="I3" s="16"/>
      <c r="J3" s="15"/>
      <c r="K3" s="15"/>
      <c r="L3" s="15"/>
      <c r="M3" s="15"/>
      <c r="N3" s="15"/>
      <c r="O3" s="15"/>
      <c r="P3" s="15"/>
      <c r="Q3" s="15"/>
      <c r="R3" s="15"/>
    </row>
    <row r="4" spans="1:18" ht="15" x14ac:dyDescent="0.2">
      <c r="B4" s="139" t="s">
        <v>31</v>
      </c>
      <c r="C4" s="144">
        <v>45382</v>
      </c>
      <c r="D4" s="141" t="s">
        <v>72</v>
      </c>
      <c r="E4" s="138"/>
      <c r="F4" s="17"/>
      <c r="G4" s="17"/>
      <c r="H4" s="17"/>
      <c r="I4" s="16"/>
      <c r="J4" s="17"/>
      <c r="K4" s="17"/>
      <c r="L4" s="17"/>
      <c r="M4" s="17"/>
      <c r="N4" s="17"/>
      <c r="O4" s="17"/>
      <c r="P4" s="17"/>
      <c r="Q4" s="17"/>
      <c r="R4" s="17"/>
    </row>
    <row r="5" spans="1:18" ht="6.75" customHeight="1" x14ac:dyDescent="0.2">
      <c r="B5" s="17"/>
      <c r="C5" s="17"/>
      <c r="D5" s="17"/>
      <c r="E5" s="17"/>
      <c r="F5" s="17"/>
      <c r="G5" s="17"/>
      <c r="H5" s="17"/>
      <c r="I5" s="16"/>
      <c r="J5" s="17"/>
      <c r="K5" s="17"/>
      <c r="L5" s="17"/>
      <c r="M5" s="17"/>
      <c r="N5" s="17"/>
      <c r="O5" s="17"/>
      <c r="P5" s="17"/>
      <c r="Q5" s="17"/>
      <c r="R5" s="17"/>
    </row>
    <row r="6" spans="1:18" ht="8.25" customHeight="1" x14ac:dyDescent="0.2">
      <c r="B6" s="6"/>
      <c r="C6" s="6"/>
      <c r="D6" s="6"/>
      <c r="E6" s="6"/>
      <c r="F6" s="6"/>
      <c r="G6" s="6"/>
      <c r="H6" s="6"/>
      <c r="I6" s="5"/>
      <c r="J6" s="6"/>
      <c r="K6" s="6"/>
      <c r="L6" s="6"/>
      <c r="M6" s="6"/>
      <c r="N6" s="6"/>
    </row>
    <row r="7" spans="1:18" ht="18" customHeight="1" x14ac:dyDescent="0.25">
      <c r="B7" s="159" t="s">
        <v>47</v>
      </c>
      <c r="C7" s="160" t="s">
        <v>0</v>
      </c>
      <c r="D7" s="158" t="s">
        <v>46</v>
      </c>
      <c r="E7" s="158"/>
      <c r="F7" s="158"/>
      <c r="G7" s="30"/>
      <c r="H7" s="30"/>
      <c r="I7" s="30"/>
      <c r="K7" s="30"/>
      <c r="L7" s="30"/>
      <c r="M7" s="30"/>
      <c r="N7" s="30"/>
      <c r="O7" s="30"/>
      <c r="P7" s="30"/>
      <c r="Q7" s="30"/>
      <c r="R7" s="30"/>
    </row>
    <row r="8" spans="1:18" ht="18" customHeight="1" x14ac:dyDescent="0.25">
      <c r="B8" s="159"/>
      <c r="C8" s="160"/>
      <c r="D8" s="136" t="s">
        <v>36</v>
      </c>
      <c r="E8" s="143" t="s">
        <v>20</v>
      </c>
      <c r="F8" s="136" t="s">
        <v>17</v>
      </c>
      <c r="G8" s="30"/>
      <c r="H8" s="30"/>
      <c r="I8" s="30"/>
      <c r="J8" s="30"/>
      <c r="K8" s="30"/>
      <c r="L8" s="30"/>
      <c r="M8" s="30"/>
      <c r="N8" s="30"/>
      <c r="O8" s="30"/>
      <c r="P8" s="30"/>
      <c r="Q8" s="30"/>
      <c r="R8" s="30"/>
    </row>
    <row r="9" spans="1:18" ht="6" customHeight="1" x14ac:dyDescent="0.2">
      <c r="K9" s="2"/>
      <c r="N9" s="5"/>
    </row>
    <row r="10" spans="1:18" s="30" customFormat="1" ht="15" x14ac:dyDescent="0.25">
      <c r="A10" s="29"/>
      <c r="B10" s="81">
        <v>1</v>
      </c>
      <c r="C10" s="79">
        <f>EOMONTH(C4,0)</f>
        <v>45382</v>
      </c>
      <c r="D10" s="128">
        <f>VLOOKUP($C10,'D1'!$B$19:$G$1003,6,0)+VLOOKUP($C10,'D2'!$B$19:$G$1003,6,0)+VLOOKUP($C10,'D3'!$B$19:$G$1003,6,0)+VLOOKUP($C10,'D4'!$B$19:$G$1003,6,0)+VLOOKUP($C10,'D5'!$B$19:$G$1003,6,0)+VLOOKUP($C10,'D6'!$B$19:$G$1003,6,0)+VLOOKUP($C10,'D7'!$B$19:$G$1003,6,0)+VLOOKUP($C10,'D8'!$B$19:$G$1003,6,0)+VLOOKUP($C10,'D9'!$B$19:$G$1003,6,0)+VLOOKUP($C10,'D10'!$B$19:$G$1003,6,0)+VLOOKUP($C10,'D11'!$B$19:$G$1003,6,0)+VLOOKUP($C10,'D12'!$B$19:$G$1003,6,0)+VLOOKUP($C10,'D13'!$B$19:$G$1003,6,0)+VLOOKUP($C10,'D14'!$B$19:$G$1003,6,0)+VLOOKUP($C10,'D15'!$B$19:$G$1003,6,0)+VLOOKUP($C10,'D16'!$B$19:$G$1003,6,0)+VLOOKUP($C10,'D17'!$B$19:$G$1003,6,0)+VLOOKUP($C10,'D18'!$B$19:$G$1003,6,0)+VLOOKUP($C10,'D19'!$B$19:$G$1003,6,0)+VLOOKUP($C10,'D20'!$B$19:$G$1003,6,0)+VLOOKUP($C10,'D21'!$B$19:$G$1003,6,0)+VLOOKUP($C10,'D22'!$B$19:$G$1003,6,0)+VLOOKUP($C10,'D23'!$B$19:$G$1003,6,0)+VLOOKUP($C10,'D24'!$B$19:$G$1003,6,0)+VLOOKUP($C10,'D25'!$B$19:$G$1003,6,0)+VLOOKUP($C10,'D26'!$B$19:$G$1003,6,0)+VLOOKUP($C10,'D27'!$B$19:$G$1003,6,0)+VLOOKUP($C10,'D28'!$B$19:$G$1003,6,0)+VLOOKUP($C10,'D29'!$B$19:$G$1003,6,0)+VLOOKUP($C10,'D30'!$B$19:$G$1003,6,0)</f>
        <v>101.52437725</v>
      </c>
      <c r="E10" s="128">
        <f>VLOOKUP($C10,'D1'!$B$19:$I$1003,8,0)+VLOOKUP($C10,'D2'!$B$19:$I$1003,8,0)+VLOOKUP($C10,'D3'!$B$19:$I$1003,8,0)+VLOOKUP($C10,'D4'!$B$19:$I$1003,8,0)+VLOOKUP($C10,'D5'!$B$19:$I$1003,8,0)+VLOOKUP($C10,'D6'!$B$19:$I$1003,8,0)+VLOOKUP($C10,'D7'!$B$19:$I$1003,8,0)+VLOOKUP($C10,'D8'!$B$19:$I$1003,8,0)+VLOOKUP($C10,'D9'!$B$19:$I$1003,8,0)+VLOOKUP($C10,'D10'!$B$19:$I$1003,8,0)+VLOOKUP($C10,'D11'!$B$19:$I$1003,8,0)+VLOOKUP($C10,'D12'!$B$19:$I$1003,8,0)+VLOOKUP($C10,'D13'!$B$19:$I$1003,8,0)+VLOOKUP($C10,'D14'!$B$19:$I$1003,8,0)+VLOOKUP($C10,'D15'!$B$19:$I$1003,8,0)+VLOOKUP($C10,'D16'!$B$19:$I$1003,8,0)+VLOOKUP($C10,'D17'!$B$19:$I$1003,8,0)+VLOOKUP($C10,'D18'!$B$19:$I$1003,8,0)+VLOOKUP($C10,'D19'!$B$19:$I$1003,8,0)+VLOOKUP($C10,'D20'!$B$19:$I$1003,8,0)+VLOOKUP($C10,'D21'!$B$19:$I$1003,8,0)+VLOOKUP($C10,'D22'!$B$19:$I$1003,8,0)+VLOOKUP($C10,'D23'!$B$19:$I$1003,8,0)+VLOOKUP($C10,'D24'!$B$19:$I$1003,8,0)+VLOOKUP($C10,'D25'!$B$19:$I$1003,8,0)+VLOOKUP($C10,'D26'!$B$19:$I$1003,8,0)+VLOOKUP($C10,'D27'!$B$19:$I$1003,8,0)+VLOOKUP($C10,'D28'!$B$19:$I$1003,8,0)+VLOOKUP($C10,'D29'!$B$19:$I$1003,8,0)+VLOOKUP($C10,'D30'!$B$19:$I$1003,8,0)</f>
        <v>1800.61</v>
      </c>
      <c r="F10" s="72">
        <f>SUM(D10:E10)</f>
        <v>1902.1343772499999</v>
      </c>
    </row>
    <row r="11" spans="1:18" x14ac:dyDescent="0.2">
      <c r="B11" s="81">
        <v>2</v>
      </c>
      <c r="C11" s="80">
        <f>EOMONTH(DATE(YEAR(C10),MONTH(C10),DAY(C10)+1),0)</f>
        <v>45412</v>
      </c>
      <c r="D11" s="71">
        <f>VLOOKUP($C11,'D1'!$B$19:$G$1003,6,0)+VLOOKUP($C11,'D2'!$B$19:$G$1003,6,0)+VLOOKUP($C11,'D3'!$B$19:$G$1003,6,0)+VLOOKUP($C11,'D4'!$B$19:$G$1003,6,0)+VLOOKUP($C11,'D5'!$B$19:$G$1003,6,0)+VLOOKUP($C11,'D6'!$B$19:$G$1003,6,0)+VLOOKUP($C11,'D7'!$B$19:$G$1003,6,0)+VLOOKUP($C11,'D8'!$B$19:$G$1003,6,0)+VLOOKUP($C11,'D9'!$B$19:$G$1003,6,0)+VLOOKUP($C11,'D10'!$B$19:$G$1003,6,0)+VLOOKUP($C11,'D11'!$B$19:$G$1003,6,0)+VLOOKUP($C11,'D12'!$B$19:$G$1003,6,0)+VLOOKUP($C11,'D13'!$B$19:$G$1003,6,0)+VLOOKUP($C11,'D14'!$B$19:$G$1003,6,0)+VLOOKUP($C11,'D15'!$B$19:$G$1003,6,0)+VLOOKUP($C11,'D16'!$B$19:$G$1003,6,0)+VLOOKUP($C11,'D17'!$B$19:$G$1003,6,0)+VLOOKUP($C11,'D18'!$B$19:$G$1003,6,0)+VLOOKUP($C11,'D19'!$B$19:$G$1003,6,0)+VLOOKUP($C11,'D20'!$B$19:$G$1003,6,0)+VLOOKUP($C11,'D21'!$B$19:$G$1003,6,0)+VLOOKUP($C11,'D22'!$B$19:$G$1003,6,0)+VLOOKUP($C11,'D23'!$B$19:$G$1003,6,0)+VLOOKUP($C11,'D24'!$B$19:$G$1003,6,0)+VLOOKUP($C11,'D25'!$B$19:$G$1003,6,0)+VLOOKUP($C11,'D26'!$B$19:$G$1003,6,0)+VLOOKUP($C11,'D27'!$B$19:$G$1003,6,0)+VLOOKUP($C11,'D28'!$B$19:$G$1003,6,0)+VLOOKUP($C11,'D29'!$B$19:$G$1003,6,0)+VLOOKUP($C11,'D30'!$B$19:$G$1003,6,0)</f>
        <v>98.538365666666664</v>
      </c>
      <c r="E11" s="71">
        <f>VLOOKUP($C11,'D1'!$B$19:$I$1003,8,0)+VLOOKUP($C11,'D2'!$B$19:$I$1003,8,0)+VLOOKUP($C11,'D3'!$B$19:$I$1003,8,0)+VLOOKUP($C11,'D4'!$B$19:$I$1003,8,0)+VLOOKUP($C11,'D5'!$B$19:$I$1003,8,0)+VLOOKUP($C11,'D6'!$B$19:$I$1003,8,0)+VLOOKUP($C11,'D7'!$B$19:$I$1003,8,0)+VLOOKUP($C11,'D8'!$B$19:$I$1003,8,0)+VLOOKUP($C11,'D9'!$B$19:$I$1003,8,0)+VLOOKUP($C11,'D10'!$B$19:$I$1003,8,0)+VLOOKUP($C11,'D11'!$B$19:$I$1003,8,0)+VLOOKUP($C11,'D12'!$B$19:$I$1003,8,0)+VLOOKUP($C11,'D13'!$B$19:$I$1003,8,0)+VLOOKUP($C11,'D14'!$B$19:$I$1003,8,0)+VLOOKUP($C11,'D15'!$B$19:$I$1003,8,0)+VLOOKUP($C11,'D16'!$B$19:$I$1003,8,0)+VLOOKUP($C11,'D17'!$B$19:$I$1003,8,0)+VLOOKUP($C11,'D18'!$B$19:$I$1003,8,0)+VLOOKUP($C11,'D19'!$B$19:$I$1003,8,0)+VLOOKUP($C11,'D20'!$B$19:$I$1003,8,0)+VLOOKUP($C11,'D21'!$B$19:$I$1003,8,0)+VLOOKUP($C11,'D22'!$B$19:$I$1003,8,0)+VLOOKUP($C11,'D23'!$B$19:$I$1003,8,0)+VLOOKUP($C11,'D24'!$B$19:$I$1003,8,0)+VLOOKUP($C11,'D25'!$B$19:$I$1003,8,0)+VLOOKUP($C11,'D26'!$B$19:$I$1003,8,0)+VLOOKUP($C11,'D27'!$B$19:$I$1003,8,0)+VLOOKUP($C11,'D28'!$B$19:$I$1003,8,0)+VLOOKUP($C11,'D29'!$B$19:$I$1003,8,0)+VLOOKUP($C11,'D30'!$B$19:$I$1003,8,0)</f>
        <v>1800.61</v>
      </c>
      <c r="F11" s="72">
        <f t="shared" ref="F11:F18" si="0">SUM(D11:E11)</f>
        <v>1899.1483656666665</v>
      </c>
      <c r="K11" s="2"/>
      <c r="L11" s="23"/>
      <c r="M11" s="23"/>
      <c r="N11" s="23"/>
    </row>
    <row r="12" spans="1:18" ht="15" x14ac:dyDescent="0.25">
      <c r="B12" s="81">
        <v>3</v>
      </c>
      <c r="C12" s="80">
        <f t="shared" ref="C12:C24" si="1">EOMONTH(DATE(YEAR(C11),MONTH(C11),DAY(C11)+1),0)</f>
        <v>45443</v>
      </c>
      <c r="D12" s="71">
        <f>VLOOKUP($C12,'D1'!$B$19:$G$1003,6,0)+VLOOKUP($C12,'D2'!$B$19:$G$1003,6,0)+VLOOKUP($C12,'D3'!$B$19:$G$1003,6,0)+VLOOKUP($C12,'D4'!$B$19:$G$1003,6,0)+VLOOKUP($C12,'D5'!$B$19:$G$1003,6,0)+VLOOKUP($C12,'D6'!$B$19:$G$1003,6,0)+VLOOKUP($C12,'D7'!$B$19:$G$1003,6,0)+VLOOKUP($C12,'D8'!$B$19:$G$1003,6,0)+VLOOKUP($C12,'D9'!$B$19:$G$1003,6,0)+VLOOKUP($C12,'D10'!$B$19:$G$1003,6,0)+VLOOKUP($C12,'D11'!$B$19:$G$1003,6,0)+VLOOKUP($C12,'D12'!$B$19:$G$1003,6,0)+VLOOKUP($C12,'D13'!$B$19:$G$1003,6,0)+VLOOKUP($C12,'D14'!$B$19:$G$1003,6,0)+VLOOKUP($C12,'D15'!$B$19:$G$1003,6,0)+VLOOKUP($C12,'D16'!$B$19:$G$1003,6,0)+VLOOKUP($C12,'D17'!$B$19:$G$1003,6,0)+VLOOKUP($C12,'D18'!$B$19:$G$1003,6,0)+VLOOKUP($C12,'D19'!$B$19:$G$1003,6,0)+VLOOKUP($C12,'D20'!$B$19:$G$1003,6,0)+VLOOKUP($C12,'D21'!$B$19:$G$1003,6,0)+VLOOKUP($C12,'D22'!$B$19:$G$1003,6,0)+VLOOKUP($C12,'D23'!$B$19:$G$1003,6,0)+VLOOKUP($C12,'D24'!$B$19:$G$1003,6,0)+VLOOKUP($C12,'D25'!$B$19:$G$1003,6,0)+VLOOKUP($C12,'D26'!$B$19:$G$1003,6,0)+VLOOKUP($C12,'D27'!$B$19:$G$1003,6,0)+VLOOKUP($C12,'D28'!$B$19:$G$1003,6,0)+VLOOKUP($C12,'D29'!$B$19:$G$1003,6,0)+VLOOKUP($C12,'D30'!$B$19:$G$1003,6,0)</f>
        <v>95.552354083333327</v>
      </c>
      <c r="E12" s="71">
        <f>VLOOKUP($C12,'D1'!$B$19:$I$1003,8,0)+VLOOKUP($C12,'D2'!$B$19:$I$1003,8,0)+VLOOKUP($C12,'D3'!$B$19:$I$1003,8,0)+VLOOKUP($C12,'D4'!$B$19:$I$1003,8,0)+VLOOKUP($C12,'D5'!$B$19:$I$1003,8,0)+VLOOKUP($C12,'D6'!$B$19:$I$1003,8,0)+VLOOKUP($C12,'D7'!$B$19:$I$1003,8,0)+VLOOKUP($C12,'D8'!$B$19:$I$1003,8,0)+VLOOKUP($C12,'D9'!$B$19:$I$1003,8,0)+VLOOKUP($C12,'D10'!$B$19:$I$1003,8,0)+VLOOKUP($C12,'D11'!$B$19:$I$1003,8,0)+VLOOKUP($C12,'D12'!$B$19:$I$1003,8,0)+VLOOKUP($C12,'D13'!$B$19:$I$1003,8,0)+VLOOKUP($C12,'D14'!$B$19:$I$1003,8,0)+VLOOKUP($C12,'D15'!$B$19:$I$1003,8,0)+VLOOKUP($C12,'D16'!$B$19:$I$1003,8,0)+VLOOKUP($C12,'D17'!$B$19:$I$1003,8,0)+VLOOKUP($C12,'D18'!$B$19:$I$1003,8,0)+VLOOKUP($C12,'D19'!$B$19:$I$1003,8,0)+VLOOKUP($C12,'D20'!$B$19:$I$1003,8,0)+VLOOKUP($C12,'D21'!$B$19:$I$1003,8,0)+VLOOKUP($C12,'D22'!$B$19:$I$1003,8,0)+VLOOKUP($C12,'D23'!$B$19:$I$1003,8,0)+VLOOKUP($C12,'D24'!$B$19:$I$1003,8,0)+VLOOKUP($C12,'D25'!$B$19:$I$1003,8,0)+VLOOKUP($C12,'D26'!$B$19:$I$1003,8,0)+VLOOKUP($C12,'D27'!$B$19:$I$1003,8,0)+VLOOKUP($C12,'D28'!$B$19:$I$1003,8,0)+VLOOKUP($C12,'D29'!$B$19:$I$1003,8,0)+VLOOKUP($C12,'D30'!$B$19:$I$1003,8,0)</f>
        <v>1800.61</v>
      </c>
      <c r="F12" s="72">
        <f t="shared" si="0"/>
        <v>1896.1623540833332</v>
      </c>
      <c r="G12" s="30"/>
      <c r="K12" s="2"/>
      <c r="L12" s="23"/>
      <c r="M12" s="23"/>
      <c r="N12" s="23"/>
    </row>
    <row r="13" spans="1:18" x14ac:dyDescent="0.2">
      <c r="B13" s="81">
        <v>4</v>
      </c>
      <c r="C13" s="80">
        <f t="shared" si="1"/>
        <v>45473</v>
      </c>
      <c r="D13" s="71">
        <f>VLOOKUP($C13,'D1'!$B$19:$G$1003,6,0)+VLOOKUP($C13,'D2'!$B$19:$G$1003,6,0)+VLOOKUP($C13,'D3'!$B$19:$G$1003,6,0)+VLOOKUP($C13,'D4'!$B$19:$G$1003,6,0)+VLOOKUP($C13,'D5'!$B$19:$G$1003,6,0)+VLOOKUP($C13,'D6'!$B$19:$G$1003,6,0)+VLOOKUP($C13,'D7'!$B$19:$G$1003,6,0)+VLOOKUP($C13,'D8'!$B$19:$G$1003,6,0)+VLOOKUP($C13,'D9'!$B$19:$G$1003,6,0)+VLOOKUP($C13,'D10'!$B$19:$G$1003,6,0)+VLOOKUP($C13,'D11'!$B$19:$G$1003,6,0)+VLOOKUP($C13,'D12'!$B$19:$G$1003,6,0)+VLOOKUP($C13,'D13'!$B$19:$G$1003,6,0)+VLOOKUP($C13,'D14'!$B$19:$G$1003,6,0)+VLOOKUP($C13,'D15'!$B$19:$G$1003,6,0)+VLOOKUP($C13,'D16'!$B$19:$G$1003,6,0)+VLOOKUP($C13,'D17'!$B$19:$G$1003,6,0)+VLOOKUP($C13,'D18'!$B$19:$G$1003,6,0)+VLOOKUP($C13,'D19'!$B$19:$G$1003,6,0)+VLOOKUP($C13,'D20'!$B$19:$G$1003,6,0)+VLOOKUP($C13,'D21'!$B$19:$G$1003,6,0)+VLOOKUP($C13,'D22'!$B$19:$G$1003,6,0)+VLOOKUP($C13,'D23'!$B$19:$G$1003,6,0)+VLOOKUP($C13,'D24'!$B$19:$G$1003,6,0)+VLOOKUP($C13,'D25'!$B$19:$G$1003,6,0)+VLOOKUP($C13,'D26'!$B$19:$G$1003,6,0)+VLOOKUP($C13,'D27'!$B$19:$G$1003,6,0)+VLOOKUP($C13,'D28'!$B$19:$G$1003,6,0)+VLOOKUP($C13,'D29'!$B$19:$G$1003,6,0)+VLOOKUP($C13,'D30'!$B$19:$G$1003,6,0)</f>
        <v>92.566342500000005</v>
      </c>
      <c r="E13" s="71">
        <f>VLOOKUP($C13,'D1'!$B$19:$I$1003,8,0)+VLOOKUP($C13,'D2'!$B$19:$I$1003,8,0)+VLOOKUP($C13,'D3'!$B$19:$I$1003,8,0)+VLOOKUP($C13,'D4'!$B$19:$I$1003,8,0)+VLOOKUP($C13,'D5'!$B$19:$I$1003,8,0)+VLOOKUP($C13,'D6'!$B$19:$I$1003,8,0)+VLOOKUP($C13,'D7'!$B$19:$I$1003,8,0)+VLOOKUP($C13,'D8'!$B$19:$I$1003,8,0)+VLOOKUP($C13,'D9'!$B$19:$I$1003,8,0)+VLOOKUP($C13,'D10'!$B$19:$I$1003,8,0)+VLOOKUP($C13,'D11'!$B$19:$I$1003,8,0)+VLOOKUP($C13,'D12'!$B$19:$I$1003,8,0)+VLOOKUP($C13,'D13'!$B$19:$I$1003,8,0)+VLOOKUP($C13,'D14'!$B$19:$I$1003,8,0)+VLOOKUP($C13,'D15'!$B$19:$I$1003,8,0)+VLOOKUP($C13,'D16'!$B$19:$I$1003,8,0)+VLOOKUP($C13,'D17'!$B$19:$I$1003,8,0)+VLOOKUP($C13,'D18'!$B$19:$I$1003,8,0)+VLOOKUP($C13,'D19'!$B$19:$I$1003,8,0)+VLOOKUP($C13,'D20'!$B$19:$I$1003,8,0)+VLOOKUP($C13,'D21'!$B$19:$I$1003,8,0)+VLOOKUP($C13,'D22'!$B$19:$I$1003,8,0)+VLOOKUP($C13,'D23'!$B$19:$I$1003,8,0)+VLOOKUP($C13,'D24'!$B$19:$I$1003,8,0)+VLOOKUP($C13,'D25'!$B$19:$I$1003,8,0)+VLOOKUP($C13,'D26'!$B$19:$I$1003,8,0)+VLOOKUP($C13,'D27'!$B$19:$I$1003,8,0)+VLOOKUP($C13,'D28'!$B$19:$I$1003,8,0)+VLOOKUP($C13,'D29'!$B$19:$I$1003,8,0)+VLOOKUP($C13,'D30'!$B$19:$I$1003,8,0)</f>
        <v>1800.61</v>
      </c>
      <c r="F13" s="72">
        <f t="shared" si="0"/>
        <v>1893.1763424999999</v>
      </c>
      <c r="K13" s="2"/>
      <c r="L13" s="23"/>
      <c r="M13" s="23"/>
      <c r="N13" s="23"/>
    </row>
    <row r="14" spans="1:18" ht="15" x14ac:dyDescent="0.25">
      <c r="B14" s="81">
        <v>5</v>
      </c>
      <c r="C14" s="80">
        <f t="shared" si="1"/>
        <v>45504</v>
      </c>
      <c r="D14" s="71">
        <f>VLOOKUP($C14,'D1'!$B$19:$G$1003,6,0)+VLOOKUP($C14,'D2'!$B$19:$G$1003,6,0)+VLOOKUP($C14,'D3'!$B$19:$G$1003,6,0)+VLOOKUP($C14,'D4'!$B$19:$G$1003,6,0)+VLOOKUP($C14,'D5'!$B$19:$G$1003,6,0)+VLOOKUP($C14,'D6'!$B$19:$G$1003,6,0)+VLOOKUP($C14,'D7'!$B$19:$G$1003,6,0)+VLOOKUP($C14,'D8'!$B$19:$G$1003,6,0)+VLOOKUP($C14,'D9'!$B$19:$G$1003,6,0)+VLOOKUP($C14,'D10'!$B$19:$G$1003,6,0)+VLOOKUP($C14,'D11'!$B$19:$G$1003,6,0)+VLOOKUP($C14,'D12'!$B$19:$G$1003,6,0)+VLOOKUP($C14,'D13'!$B$19:$G$1003,6,0)+VLOOKUP($C14,'D14'!$B$19:$G$1003,6,0)+VLOOKUP($C14,'D15'!$B$19:$G$1003,6,0)+VLOOKUP($C14,'D16'!$B$19:$G$1003,6,0)+VLOOKUP($C14,'D17'!$B$19:$G$1003,6,0)+VLOOKUP($C14,'D18'!$B$19:$G$1003,6,0)+VLOOKUP($C14,'D19'!$B$19:$G$1003,6,0)+VLOOKUP($C14,'D20'!$B$19:$G$1003,6,0)+VLOOKUP($C14,'D21'!$B$19:$G$1003,6,0)+VLOOKUP($C14,'D22'!$B$19:$G$1003,6,0)+VLOOKUP($C14,'D23'!$B$19:$G$1003,6,0)+VLOOKUP($C14,'D24'!$B$19:$G$1003,6,0)+VLOOKUP($C14,'D25'!$B$19:$G$1003,6,0)+VLOOKUP($C14,'D26'!$B$19:$G$1003,6,0)+VLOOKUP($C14,'D27'!$B$19:$G$1003,6,0)+VLOOKUP($C14,'D28'!$B$19:$G$1003,6,0)+VLOOKUP($C14,'D29'!$B$19:$G$1003,6,0)+VLOOKUP($C14,'D30'!$B$19:$G$1003,6,0)</f>
        <v>89.580330916666654</v>
      </c>
      <c r="E14" s="71">
        <f>VLOOKUP($C14,'D1'!$B$19:$I$1003,8,0)+VLOOKUP($C14,'D2'!$B$19:$I$1003,8,0)+VLOOKUP($C14,'D3'!$B$19:$I$1003,8,0)+VLOOKUP($C14,'D4'!$B$19:$I$1003,8,0)+VLOOKUP($C14,'D5'!$B$19:$I$1003,8,0)+VLOOKUP($C14,'D6'!$B$19:$I$1003,8,0)+VLOOKUP($C14,'D7'!$B$19:$I$1003,8,0)+VLOOKUP($C14,'D8'!$B$19:$I$1003,8,0)+VLOOKUP($C14,'D9'!$B$19:$I$1003,8,0)+VLOOKUP($C14,'D10'!$B$19:$I$1003,8,0)+VLOOKUP($C14,'D11'!$B$19:$I$1003,8,0)+VLOOKUP($C14,'D12'!$B$19:$I$1003,8,0)+VLOOKUP($C14,'D13'!$B$19:$I$1003,8,0)+VLOOKUP($C14,'D14'!$B$19:$I$1003,8,0)+VLOOKUP($C14,'D15'!$B$19:$I$1003,8,0)+VLOOKUP($C14,'D16'!$B$19:$I$1003,8,0)+VLOOKUP($C14,'D17'!$B$19:$I$1003,8,0)+VLOOKUP($C14,'D18'!$B$19:$I$1003,8,0)+VLOOKUP($C14,'D19'!$B$19:$I$1003,8,0)+VLOOKUP($C14,'D20'!$B$19:$I$1003,8,0)+VLOOKUP($C14,'D21'!$B$19:$I$1003,8,0)+VLOOKUP($C14,'D22'!$B$19:$I$1003,8,0)+VLOOKUP($C14,'D23'!$B$19:$I$1003,8,0)+VLOOKUP($C14,'D24'!$B$19:$I$1003,8,0)+VLOOKUP($C14,'D25'!$B$19:$I$1003,8,0)+VLOOKUP($C14,'D26'!$B$19:$I$1003,8,0)+VLOOKUP($C14,'D27'!$B$19:$I$1003,8,0)+VLOOKUP($C14,'D28'!$B$19:$I$1003,8,0)+VLOOKUP($C14,'D29'!$B$19:$I$1003,8,0)+VLOOKUP($C14,'D30'!$B$19:$I$1003,8,0)</f>
        <v>1800.61</v>
      </c>
      <c r="F14" s="72">
        <f t="shared" si="0"/>
        <v>1890.1903309166667</v>
      </c>
      <c r="G14" s="30"/>
      <c r="K14" s="2"/>
      <c r="L14" s="23"/>
      <c r="M14" s="23"/>
      <c r="N14" s="23"/>
    </row>
    <row r="15" spans="1:18" x14ac:dyDescent="0.2">
      <c r="B15" s="81">
        <v>6</v>
      </c>
      <c r="C15" s="80">
        <f t="shared" si="1"/>
        <v>45535</v>
      </c>
      <c r="D15" s="71">
        <f>VLOOKUP($C15,'D1'!$B$19:$G$1003,6,0)+VLOOKUP($C15,'D2'!$B$19:$G$1003,6,0)+VLOOKUP($C15,'D3'!$B$19:$G$1003,6,0)+VLOOKUP($C15,'D4'!$B$19:$G$1003,6,0)+VLOOKUP($C15,'D5'!$B$19:$G$1003,6,0)+VLOOKUP($C15,'D6'!$B$19:$G$1003,6,0)+VLOOKUP($C15,'D7'!$B$19:$G$1003,6,0)+VLOOKUP($C15,'D8'!$B$19:$G$1003,6,0)+VLOOKUP($C15,'D9'!$B$19:$G$1003,6,0)+VLOOKUP($C15,'D10'!$B$19:$G$1003,6,0)+VLOOKUP($C15,'D11'!$B$19:$G$1003,6,0)+VLOOKUP($C15,'D12'!$B$19:$G$1003,6,0)+VLOOKUP($C15,'D13'!$B$19:$G$1003,6,0)+VLOOKUP($C15,'D14'!$B$19:$G$1003,6,0)+VLOOKUP($C15,'D15'!$B$19:$G$1003,6,0)+VLOOKUP($C15,'D16'!$B$19:$G$1003,6,0)+VLOOKUP($C15,'D17'!$B$19:$G$1003,6,0)+VLOOKUP($C15,'D18'!$B$19:$G$1003,6,0)+VLOOKUP($C15,'D19'!$B$19:$G$1003,6,0)+VLOOKUP($C15,'D20'!$B$19:$G$1003,6,0)+VLOOKUP($C15,'D21'!$B$19:$G$1003,6,0)+VLOOKUP($C15,'D22'!$B$19:$G$1003,6,0)+VLOOKUP($C15,'D23'!$B$19:$G$1003,6,0)+VLOOKUP($C15,'D24'!$B$19:$G$1003,6,0)+VLOOKUP($C15,'D25'!$B$19:$G$1003,6,0)+VLOOKUP($C15,'D26'!$B$19:$G$1003,6,0)+VLOOKUP($C15,'D27'!$B$19:$G$1003,6,0)+VLOOKUP($C15,'D28'!$B$19:$G$1003,6,0)+VLOOKUP($C15,'D29'!$B$19:$G$1003,6,0)+VLOOKUP($C15,'D30'!$B$19:$G$1003,6,0)</f>
        <v>86.594319333333317</v>
      </c>
      <c r="E15" s="71">
        <f>VLOOKUP($C15,'D1'!$B$19:$I$1003,8,0)+VLOOKUP($C15,'D2'!$B$19:$I$1003,8,0)+VLOOKUP($C15,'D3'!$B$19:$I$1003,8,0)+VLOOKUP($C15,'D4'!$B$19:$I$1003,8,0)+VLOOKUP($C15,'D5'!$B$19:$I$1003,8,0)+VLOOKUP($C15,'D6'!$B$19:$I$1003,8,0)+VLOOKUP($C15,'D7'!$B$19:$I$1003,8,0)+VLOOKUP($C15,'D8'!$B$19:$I$1003,8,0)+VLOOKUP($C15,'D9'!$B$19:$I$1003,8,0)+VLOOKUP($C15,'D10'!$B$19:$I$1003,8,0)+VLOOKUP($C15,'D11'!$B$19:$I$1003,8,0)+VLOOKUP($C15,'D12'!$B$19:$I$1003,8,0)+VLOOKUP($C15,'D13'!$B$19:$I$1003,8,0)+VLOOKUP($C15,'D14'!$B$19:$I$1003,8,0)+VLOOKUP($C15,'D15'!$B$19:$I$1003,8,0)+VLOOKUP($C15,'D16'!$B$19:$I$1003,8,0)+VLOOKUP($C15,'D17'!$B$19:$I$1003,8,0)+VLOOKUP($C15,'D18'!$B$19:$I$1003,8,0)+VLOOKUP($C15,'D19'!$B$19:$I$1003,8,0)+VLOOKUP($C15,'D20'!$B$19:$I$1003,8,0)+VLOOKUP($C15,'D21'!$B$19:$I$1003,8,0)+VLOOKUP($C15,'D22'!$B$19:$I$1003,8,0)+VLOOKUP($C15,'D23'!$B$19:$I$1003,8,0)+VLOOKUP($C15,'D24'!$B$19:$I$1003,8,0)+VLOOKUP($C15,'D25'!$B$19:$I$1003,8,0)+VLOOKUP($C15,'D26'!$B$19:$I$1003,8,0)+VLOOKUP($C15,'D27'!$B$19:$I$1003,8,0)+VLOOKUP($C15,'D28'!$B$19:$I$1003,8,0)+VLOOKUP($C15,'D29'!$B$19:$I$1003,8,0)+VLOOKUP($C15,'D30'!$B$19:$I$1003,8,0)</f>
        <v>1800.61</v>
      </c>
      <c r="F15" s="72">
        <f t="shared" si="0"/>
        <v>1887.2043193333332</v>
      </c>
      <c r="K15" s="2"/>
      <c r="L15" s="23"/>
      <c r="M15" s="23"/>
      <c r="N15" s="23"/>
    </row>
    <row r="16" spans="1:18" ht="15" x14ac:dyDescent="0.25">
      <c r="B16" s="81">
        <v>7</v>
      </c>
      <c r="C16" s="80">
        <f t="shared" si="1"/>
        <v>45565</v>
      </c>
      <c r="D16" s="71">
        <f>VLOOKUP($C16,'D1'!$B$19:$G$1003,6,0)+VLOOKUP($C16,'D2'!$B$19:$G$1003,6,0)+VLOOKUP($C16,'D3'!$B$19:$G$1003,6,0)+VLOOKUP($C16,'D4'!$B$19:$G$1003,6,0)+VLOOKUP($C16,'D5'!$B$19:$G$1003,6,0)+VLOOKUP($C16,'D6'!$B$19:$G$1003,6,0)+VLOOKUP($C16,'D7'!$B$19:$G$1003,6,0)+VLOOKUP($C16,'D8'!$B$19:$G$1003,6,0)+VLOOKUP($C16,'D9'!$B$19:$G$1003,6,0)+VLOOKUP($C16,'D10'!$B$19:$G$1003,6,0)+VLOOKUP($C16,'D11'!$B$19:$G$1003,6,0)+VLOOKUP($C16,'D12'!$B$19:$G$1003,6,0)+VLOOKUP($C16,'D13'!$B$19:$G$1003,6,0)+VLOOKUP($C16,'D14'!$B$19:$G$1003,6,0)+VLOOKUP($C16,'D15'!$B$19:$G$1003,6,0)+VLOOKUP($C16,'D16'!$B$19:$G$1003,6,0)+VLOOKUP($C16,'D17'!$B$19:$G$1003,6,0)+VLOOKUP($C16,'D18'!$B$19:$G$1003,6,0)+VLOOKUP($C16,'D19'!$B$19:$G$1003,6,0)+VLOOKUP($C16,'D20'!$B$19:$G$1003,6,0)+VLOOKUP($C16,'D21'!$B$19:$G$1003,6,0)+VLOOKUP($C16,'D22'!$B$19:$G$1003,6,0)+VLOOKUP($C16,'D23'!$B$19:$G$1003,6,0)+VLOOKUP($C16,'D24'!$B$19:$G$1003,6,0)+VLOOKUP($C16,'D25'!$B$19:$G$1003,6,0)+VLOOKUP($C16,'D26'!$B$19:$G$1003,6,0)+VLOOKUP($C16,'D27'!$B$19:$G$1003,6,0)+VLOOKUP($C16,'D28'!$B$19:$G$1003,6,0)+VLOOKUP($C16,'D29'!$B$19:$G$1003,6,0)+VLOOKUP($C16,'D30'!$B$19:$G$1003,6,0)</f>
        <v>83.608307749999994</v>
      </c>
      <c r="E16" s="71">
        <f>VLOOKUP($C16,'D1'!$B$19:$I$1003,8,0)+VLOOKUP($C16,'D2'!$B$19:$I$1003,8,0)+VLOOKUP($C16,'D3'!$B$19:$I$1003,8,0)+VLOOKUP($C16,'D4'!$B$19:$I$1003,8,0)+VLOOKUP($C16,'D5'!$B$19:$I$1003,8,0)+VLOOKUP($C16,'D6'!$B$19:$I$1003,8,0)+VLOOKUP($C16,'D7'!$B$19:$I$1003,8,0)+VLOOKUP($C16,'D8'!$B$19:$I$1003,8,0)+VLOOKUP($C16,'D9'!$B$19:$I$1003,8,0)+VLOOKUP($C16,'D10'!$B$19:$I$1003,8,0)+VLOOKUP($C16,'D11'!$B$19:$I$1003,8,0)+VLOOKUP($C16,'D12'!$B$19:$I$1003,8,0)+VLOOKUP($C16,'D13'!$B$19:$I$1003,8,0)+VLOOKUP($C16,'D14'!$B$19:$I$1003,8,0)+VLOOKUP($C16,'D15'!$B$19:$I$1003,8,0)+VLOOKUP($C16,'D16'!$B$19:$I$1003,8,0)+VLOOKUP($C16,'D17'!$B$19:$I$1003,8,0)+VLOOKUP($C16,'D18'!$B$19:$I$1003,8,0)+VLOOKUP($C16,'D19'!$B$19:$I$1003,8,0)+VLOOKUP($C16,'D20'!$B$19:$I$1003,8,0)+VLOOKUP($C16,'D21'!$B$19:$I$1003,8,0)+VLOOKUP($C16,'D22'!$B$19:$I$1003,8,0)+VLOOKUP($C16,'D23'!$B$19:$I$1003,8,0)+VLOOKUP($C16,'D24'!$B$19:$I$1003,8,0)+VLOOKUP($C16,'D25'!$B$19:$I$1003,8,0)+VLOOKUP($C16,'D26'!$B$19:$I$1003,8,0)+VLOOKUP($C16,'D27'!$B$19:$I$1003,8,0)+VLOOKUP($C16,'D28'!$B$19:$I$1003,8,0)+VLOOKUP($C16,'D29'!$B$19:$I$1003,8,0)+VLOOKUP($C16,'D30'!$B$19:$I$1003,8,0)</f>
        <v>1800.61</v>
      </c>
      <c r="F16" s="72">
        <f t="shared" si="0"/>
        <v>1884.2183077499999</v>
      </c>
      <c r="G16" s="30"/>
      <c r="K16" s="2"/>
      <c r="L16" s="23"/>
      <c r="M16" s="23"/>
      <c r="N16" s="23"/>
    </row>
    <row r="17" spans="2:14" x14ac:dyDescent="0.2">
      <c r="B17" s="81">
        <v>8</v>
      </c>
      <c r="C17" s="80">
        <f t="shared" si="1"/>
        <v>45596</v>
      </c>
      <c r="D17" s="71">
        <f>VLOOKUP($C17,'D1'!$B$19:$G$1003,6,0)+VLOOKUP($C17,'D2'!$B$19:$G$1003,6,0)+VLOOKUP($C17,'D3'!$B$19:$G$1003,6,0)+VLOOKUP($C17,'D4'!$B$19:$G$1003,6,0)+VLOOKUP($C17,'D5'!$B$19:$G$1003,6,0)+VLOOKUP($C17,'D6'!$B$19:$G$1003,6,0)+VLOOKUP($C17,'D7'!$B$19:$G$1003,6,0)+VLOOKUP($C17,'D8'!$B$19:$G$1003,6,0)+VLOOKUP($C17,'D9'!$B$19:$G$1003,6,0)+VLOOKUP($C17,'D10'!$B$19:$G$1003,6,0)+VLOOKUP($C17,'D11'!$B$19:$G$1003,6,0)+VLOOKUP($C17,'D12'!$B$19:$G$1003,6,0)+VLOOKUP($C17,'D13'!$B$19:$G$1003,6,0)+VLOOKUP($C17,'D14'!$B$19:$G$1003,6,0)+VLOOKUP($C17,'D15'!$B$19:$G$1003,6,0)+VLOOKUP($C17,'D16'!$B$19:$G$1003,6,0)+VLOOKUP($C17,'D17'!$B$19:$G$1003,6,0)+VLOOKUP($C17,'D18'!$B$19:$G$1003,6,0)+VLOOKUP($C17,'D19'!$B$19:$G$1003,6,0)+VLOOKUP($C17,'D20'!$B$19:$G$1003,6,0)+VLOOKUP($C17,'D21'!$B$19:$G$1003,6,0)+VLOOKUP($C17,'D22'!$B$19:$G$1003,6,0)+VLOOKUP($C17,'D23'!$B$19:$G$1003,6,0)+VLOOKUP($C17,'D24'!$B$19:$G$1003,6,0)+VLOOKUP($C17,'D25'!$B$19:$G$1003,6,0)+VLOOKUP($C17,'D26'!$B$19:$G$1003,6,0)+VLOOKUP($C17,'D27'!$B$19:$G$1003,6,0)+VLOOKUP($C17,'D28'!$B$19:$G$1003,6,0)+VLOOKUP($C17,'D29'!$B$19:$G$1003,6,0)+VLOOKUP($C17,'D30'!$B$19:$G$1003,6,0)</f>
        <v>80.622296166666658</v>
      </c>
      <c r="E17" s="71">
        <f>VLOOKUP($C17,'D1'!$B$19:$I$1003,8,0)+VLOOKUP($C17,'D2'!$B$19:$I$1003,8,0)+VLOOKUP($C17,'D3'!$B$19:$I$1003,8,0)+VLOOKUP($C17,'D4'!$B$19:$I$1003,8,0)+VLOOKUP($C17,'D5'!$B$19:$I$1003,8,0)+VLOOKUP($C17,'D6'!$B$19:$I$1003,8,0)+VLOOKUP($C17,'D7'!$B$19:$I$1003,8,0)+VLOOKUP($C17,'D8'!$B$19:$I$1003,8,0)+VLOOKUP($C17,'D9'!$B$19:$I$1003,8,0)+VLOOKUP($C17,'D10'!$B$19:$I$1003,8,0)+VLOOKUP($C17,'D11'!$B$19:$I$1003,8,0)+VLOOKUP($C17,'D12'!$B$19:$I$1003,8,0)+VLOOKUP($C17,'D13'!$B$19:$I$1003,8,0)+VLOOKUP($C17,'D14'!$B$19:$I$1003,8,0)+VLOOKUP($C17,'D15'!$B$19:$I$1003,8,0)+VLOOKUP($C17,'D16'!$B$19:$I$1003,8,0)+VLOOKUP($C17,'D17'!$B$19:$I$1003,8,0)+VLOOKUP($C17,'D18'!$B$19:$I$1003,8,0)+VLOOKUP($C17,'D19'!$B$19:$I$1003,8,0)+VLOOKUP($C17,'D20'!$B$19:$I$1003,8,0)+VLOOKUP($C17,'D21'!$B$19:$I$1003,8,0)+VLOOKUP($C17,'D22'!$B$19:$I$1003,8,0)+VLOOKUP($C17,'D23'!$B$19:$I$1003,8,0)+VLOOKUP($C17,'D24'!$B$19:$I$1003,8,0)+VLOOKUP($C17,'D25'!$B$19:$I$1003,8,0)+VLOOKUP($C17,'D26'!$B$19:$I$1003,8,0)+VLOOKUP($C17,'D27'!$B$19:$I$1003,8,0)+VLOOKUP($C17,'D28'!$B$19:$I$1003,8,0)+VLOOKUP($C17,'D29'!$B$19:$I$1003,8,0)+VLOOKUP($C17,'D30'!$B$19:$I$1003,8,0)</f>
        <v>1800.61</v>
      </c>
      <c r="F17" s="72">
        <f t="shared" si="0"/>
        <v>1881.2322961666666</v>
      </c>
      <c r="K17" s="2"/>
      <c r="L17" s="23"/>
      <c r="M17" s="23"/>
      <c r="N17" s="23"/>
    </row>
    <row r="18" spans="2:14" ht="15" x14ac:dyDescent="0.25">
      <c r="B18" s="81">
        <v>9</v>
      </c>
      <c r="C18" s="80">
        <f t="shared" si="1"/>
        <v>45626</v>
      </c>
      <c r="D18" s="71">
        <f>VLOOKUP($C18,'D1'!$B$19:$G$1003,6,0)+VLOOKUP($C18,'D2'!$B$19:$G$1003,6,0)+VLOOKUP($C18,'D3'!$B$19:$G$1003,6,0)+VLOOKUP($C18,'D4'!$B$19:$G$1003,6,0)+VLOOKUP($C18,'D5'!$B$19:$G$1003,6,0)+VLOOKUP($C18,'D6'!$B$19:$G$1003,6,0)+VLOOKUP($C18,'D7'!$B$19:$G$1003,6,0)+VLOOKUP($C18,'D8'!$B$19:$G$1003,6,0)+VLOOKUP($C18,'D9'!$B$19:$G$1003,6,0)+VLOOKUP($C18,'D10'!$B$19:$G$1003,6,0)+VLOOKUP($C18,'D11'!$B$19:$G$1003,6,0)+VLOOKUP($C18,'D12'!$B$19:$G$1003,6,0)+VLOOKUP($C18,'D13'!$B$19:$G$1003,6,0)+VLOOKUP($C18,'D14'!$B$19:$G$1003,6,0)+VLOOKUP($C18,'D15'!$B$19:$G$1003,6,0)+VLOOKUP($C18,'D16'!$B$19:$G$1003,6,0)+VLOOKUP($C18,'D17'!$B$19:$G$1003,6,0)+VLOOKUP($C18,'D18'!$B$19:$G$1003,6,0)+VLOOKUP($C18,'D19'!$B$19:$G$1003,6,0)+VLOOKUP($C18,'D20'!$B$19:$G$1003,6,0)+VLOOKUP($C18,'D21'!$B$19:$G$1003,6,0)+VLOOKUP($C18,'D22'!$B$19:$G$1003,6,0)+VLOOKUP($C18,'D23'!$B$19:$G$1003,6,0)+VLOOKUP($C18,'D24'!$B$19:$G$1003,6,0)+VLOOKUP($C18,'D25'!$B$19:$G$1003,6,0)+VLOOKUP($C18,'D26'!$B$19:$G$1003,6,0)+VLOOKUP($C18,'D27'!$B$19:$G$1003,6,0)+VLOOKUP($C18,'D28'!$B$19:$G$1003,6,0)+VLOOKUP($C18,'D29'!$B$19:$G$1003,6,0)+VLOOKUP($C18,'D30'!$B$19:$G$1003,6,0)</f>
        <v>77.636284583333321</v>
      </c>
      <c r="E18" s="71">
        <f>VLOOKUP($C18,'D1'!$B$19:$I$1003,8,0)+VLOOKUP($C18,'D2'!$B$19:$I$1003,8,0)+VLOOKUP($C18,'D3'!$B$19:$I$1003,8,0)+VLOOKUP($C18,'D4'!$B$19:$I$1003,8,0)+VLOOKUP($C18,'D5'!$B$19:$I$1003,8,0)+VLOOKUP($C18,'D6'!$B$19:$I$1003,8,0)+VLOOKUP($C18,'D7'!$B$19:$I$1003,8,0)+VLOOKUP($C18,'D8'!$B$19:$I$1003,8,0)+VLOOKUP($C18,'D9'!$B$19:$I$1003,8,0)+VLOOKUP($C18,'D10'!$B$19:$I$1003,8,0)+VLOOKUP($C18,'D11'!$B$19:$I$1003,8,0)+VLOOKUP($C18,'D12'!$B$19:$I$1003,8,0)+VLOOKUP($C18,'D13'!$B$19:$I$1003,8,0)+VLOOKUP($C18,'D14'!$B$19:$I$1003,8,0)+VLOOKUP($C18,'D15'!$B$19:$I$1003,8,0)+VLOOKUP($C18,'D16'!$B$19:$I$1003,8,0)+VLOOKUP($C18,'D17'!$B$19:$I$1003,8,0)+VLOOKUP($C18,'D18'!$B$19:$I$1003,8,0)+VLOOKUP($C18,'D19'!$B$19:$I$1003,8,0)+VLOOKUP($C18,'D20'!$B$19:$I$1003,8,0)+VLOOKUP($C18,'D21'!$B$19:$I$1003,8,0)+VLOOKUP($C18,'D22'!$B$19:$I$1003,8,0)+VLOOKUP($C18,'D23'!$B$19:$I$1003,8,0)+VLOOKUP($C18,'D24'!$B$19:$I$1003,8,0)+VLOOKUP($C18,'D25'!$B$19:$I$1003,8,0)+VLOOKUP($C18,'D26'!$B$19:$I$1003,8,0)+VLOOKUP($C18,'D27'!$B$19:$I$1003,8,0)+VLOOKUP($C18,'D28'!$B$19:$I$1003,8,0)+VLOOKUP($C18,'D29'!$B$19:$I$1003,8,0)+VLOOKUP($C18,'D30'!$B$19:$I$1003,8,0)</f>
        <v>1800.61</v>
      </c>
      <c r="F18" s="72">
        <f t="shared" si="0"/>
        <v>1878.2462845833331</v>
      </c>
      <c r="G18" s="30"/>
      <c r="K18" s="2"/>
      <c r="L18" s="23"/>
      <c r="M18" s="23"/>
      <c r="N18" s="23"/>
    </row>
    <row r="19" spans="2:14" x14ac:dyDescent="0.2">
      <c r="B19" s="81">
        <v>10</v>
      </c>
      <c r="C19" s="80">
        <f t="shared" si="1"/>
        <v>45657</v>
      </c>
      <c r="D19" s="71">
        <f>VLOOKUP($C19,'D1'!$B$19:$G$1003,6,0)+VLOOKUP($C19,'D2'!$B$19:$G$1003,6,0)+VLOOKUP($C19,'D3'!$B$19:$G$1003,6,0)+VLOOKUP($C19,'D4'!$B$19:$G$1003,6,0)+VLOOKUP($C19,'D5'!$B$19:$G$1003,6,0)+VLOOKUP($C19,'D6'!$B$19:$G$1003,6,0)+VLOOKUP($C19,'D7'!$B$19:$G$1003,6,0)+VLOOKUP($C19,'D8'!$B$19:$G$1003,6,0)+VLOOKUP($C19,'D9'!$B$19:$G$1003,6,0)+VLOOKUP($C19,'D10'!$B$19:$G$1003,6,0)+VLOOKUP($C19,'D11'!$B$19:$G$1003,6,0)+VLOOKUP($C19,'D12'!$B$19:$G$1003,6,0)+VLOOKUP($C19,'D13'!$B$19:$G$1003,6,0)+VLOOKUP($C19,'D14'!$B$19:$G$1003,6,0)+VLOOKUP($C19,'D15'!$B$19:$G$1003,6,0)+VLOOKUP($C19,'D16'!$B$19:$G$1003,6,0)+VLOOKUP($C19,'D17'!$B$19:$G$1003,6,0)+VLOOKUP($C19,'D18'!$B$19:$G$1003,6,0)+VLOOKUP($C19,'D19'!$B$19:$G$1003,6,0)+VLOOKUP($C19,'D20'!$B$19:$G$1003,6,0)+VLOOKUP($C19,'D21'!$B$19:$G$1003,6,0)+VLOOKUP($C19,'D22'!$B$19:$G$1003,6,0)+VLOOKUP($C19,'D23'!$B$19:$G$1003,6,0)+VLOOKUP($C19,'D24'!$B$19:$G$1003,6,0)+VLOOKUP($C19,'D25'!$B$19:$G$1003,6,0)+VLOOKUP($C19,'D26'!$B$19:$G$1003,6,0)+VLOOKUP($C19,'D27'!$B$19:$G$1003,6,0)+VLOOKUP($C19,'D28'!$B$19:$G$1003,6,0)+VLOOKUP($C19,'D29'!$B$19:$G$1003,6,0)+VLOOKUP($C19,'D30'!$B$19:$G$1003,6,0)</f>
        <v>74.650272999999984</v>
      </c>
      <c r="E19" s="71">
        <f>VLOOKUP($C19,'D1'!$B$19:$I$1003,8,0)+VLOOKUP($C19,'D2'!$B$19:$I$1003,8,0)+VLOOKUP($C19,'D3'!$B$19:$I$1003,8,0)+VLOOKUP($C19,'D4'!$B$19:$I$1003,8,0)+VLOOKUP($C19,'D5'!$B$19:$I$1003,8,0)+VLOOKUP($C19,'D6'!$B$19:$I$1003,8,0)+VLOOKUP($C19,'D7'!$B$19:$I$1003,8,0)+VLOOKUP($C19,'D8'!$B$19:$I$1003,8,0)+VLOOKUP($C19,'D9'!$B$19:$I$1003,8,0)+VLOOKUP($C19,'D10'!$B$19:$I$1003,8,0)+VLOOKUP($C19,'D11'!$B$19:$I$1003,8,0)+VLOOKUP($C19,'D12'!$B$19:$I$1003,8,0)+VLOOKUP($C19,'D13'!$B$19:$I$1003,8,0)+VLOOKUP($C19,'D14'!$B$19:$I$1003,8,0)+VLOOKUP($C19,'D15'!$B$19:$I$1003,8,0)+VLOOKUP($C19,'D16'!$B$19:$I$1003,8,0)+VLOOKUP($C19,'D17'!$B$19:$I$1003,8,0)+VLOOKUP($C19,'D18'!$B$19:$I$1003,8,0)+VLOOKUP($C19,'D19'!$B$19:$I$1003,8,0)+VLOOKUP($C19,'D20'!$B$19:$I$1003,8,0)+VLOOKUP($C19,'D21'!$B$19:$I$1003,8,0)+VLOOKUP($C19,'D22'!$B$19:$I$1003,8,0)+VLOOKUP($C19,'D23'!$B$19:$I$1003,8,0)+VLOOKUP($C19,'D24'!$B$19:$I$1003,8,0)+VLOOKUP($C19,'D25'!$B$19:$I$1003,8,0)+VLOOKUP($C19,'D26'!$B$19:$I$1003,8,0)+VLOOKUP($C19,'D27'!$B$19:$I$1003,8,0)+VLOOKUP($C19,'D28'!$B$19:$I$1003,8,0)+VLOOKUP($C19,'D29'!$B$19:$I$1003,8,0)+VLOOKUP($C19,'D30'!$B$19:$I$1003,8,0)</f>
        <v>1800.61</v>
      </c>
      <c r="F19" s="72">
        <f t="shared" ref="F19:F24" si="2">SUM(D19:E19)</f>
        <v>1875.2602729999999</v>
      </c>
      <c r="K19" s="2"/>
      <c r="L19" s="23"/>
      <c r="M19" s="23"/>
      <c r="N19" s="23"/>
    </row>
    <row r="20" spans="2:14" ht="15" x14ac:dyDescent="0.25">
      <c r="B20" s="81">
        <v>11</v>
      </c>
      <c r="C20" s="80">
        <f t="shared" si="1"/>
        <v>45688</v>
      </c>
      <c r="D20" s="71">
        <f>VLOOKUP($C20,'D1'!$B$19:$G$1003,6,0)+VLOOKUP($C20,'D2'!$B$19:$G$1003,6,0)+VLOOKUP($C20,'D3'!$B$19:$G$1003,6,0)+VLOOKUP($C20,'D4'!$B$19:$G$1003,6,0)+VLOOKUP($C20,'D5'!$B$19:$G$1003,6,0)+VLOOKUP($C20,'D6'!$B$19:$G$1003,6,0)+VLOOKUP($C20,'D7'!$B$19:$G$1003,6,0)+VLOOKUP($C20,'D8'!$B$19:$G$1003,6,0)+VLOOKUP($C20,'D9'!$B$19:$G$1003,6,0)+VLOOKUP($C20,'D10'!$B$19:$G$1003,6,0)+VLOOKUP($C20,'D11'!$B$19:$G$1003,6,0)+VLOOKUP($C20,'D12'!$B$19:$G$1003,6,0)+VLOOKUP($C20,'D13'!$B$19:$G$1003,6,0)+VLOOKUP($C20,'D14'!$B$19:$G$1003,6,0)+VLOOKUP($C20,'D15'!$B$19:$G$1003,6,0)+VLOOKUP($C20,'D16'!$B$19:$G$1003,6,0)+VLOOKUP($C20,'D17'!$B$19:$G$1003,6,0)+VLOOKUP($C20,'D18'!$B$19:$G$1003,6,0)+VLOOKUP($C20,'D19'!$B$19:$G$1003,6,0)+VLOOKUP($C20,'D20'!$B$19:$G$1003,6,0)+VLOOKUP($C20,'D21'!$B$19:$G$1003,6,0)+VLOOKUP($C20,'D22'!$B$19:$G$1003,6,0)+VLOOKUP($C20,'D23'!$B$19:$G$1003,6,0)+VLOOKUP($C20,'D24'!$B$19:$G$1003,6,0)+VLOOKUP($C20,'D25'!$B$19:$G$1003,6,0)+VLOOKUP($C20,'D26'!$B$19:$G$1003,6,0)+VLOOKUP($C20,'D27'!$B$19:$G$1003,6,0)+VLOOKUP($C20,'D28'!$B$19:$G$1003,6,0)+VLOOKUP($C20,'D29'!$B$19:$G$1003,6,0)+VLOOKUP($C20,'D30'!$B$19:$G$1003,6,0)</f>
        <v>71.664261416666662</v>
      </c>
      <c r="E20" s="71">
        <f>VLOOKUP($C20,'D1'!$B$19:$I$1003,8,0)+VLOOKUP($C20,'D2'!$B$19:$I$1003,8,0)+VLOOKUP($C20,'D3'!$B$19:$I$1003,8,0)+VLOOKUP($C20,'D4'!$B$19:$I$1003,8,0)+VLOOKUP($C20,'D5'!$B$19:$I$1003,8,0)+VLOOKUP($C20,'D6'!$B$19:$I$1003,8,0)+VLOOKUP($C20,'D7'!$B$19:$I$1003,8,0)+VLOOKUP($C20,'D8'!$B$19:$I$1003,8,0)+VLOOKUP($C20,'D9'!$B$19:$I$1003,8,0)+VLOOKUP($C20,'D10'!$B$19:$I$1003,8,0)+VLOOKUP($C20,'D11'!$B$19:$I$1003,8,0)+VLOOKUP($C20,'D12'!$B$19:$I$1003,8,0)+VLOOKUP($C20,'D13'!$B$19:$I$1003,8,0)+VLOOKUP($C20,'D14'!$B$19:$I$1003,8,0)+VLOOKUP($C20,'D15'!$B$19:$I$1003,8,0)+VLOOKUP($C20,'D16'!$B$19:$I$1003,8,0)+VLOOKUP($C20,'D17'!$B$19:$I$1003,8,0)+VLOOKUP($C20,'D18'!$B$19:$I$1003,8,0)+VLOOKUP($C20,'D19'!$B$19:$I$1003,8,0)+VLOOKUP($C20,'D20'!$B$19:$I$1003,8,0)+VLOOKUP($C20,'D21'!$B$19:$I$1003,8,0)+VLOOKUP($C20,'D22'!$B$19:$I$1003,8,0)+VLOOKUP($C20,'D23'!$B$19:$I$1003,8,0)+VLOOKUP($C20,'D24'!$B$19:$I$1003,8,0)+VLOOKUP($C20,'D25'!$B$19:$I$1003,8,0)+VLOOKUP($C20,'D26'!$B$19:$I$1003,8,0)+VLOOKUP($C20,'D27'!$B$19:$I$1003,8,0)+VLOOKUP($C20,'D28'!$B$19:$I$1003,8,0)+VLOOKUP($C20,'D29'!$B$19:$I$1003,8,0)+VLOOKUP($C20,'D30'!$B$19:$I$1003,8,0)</f>
        <v>1800.61</v>
      </c>
      <c r="F20" s="72">
        <f t="shared" si="2"/>
        <v>1872.2742614166666</v>
      </c>
      <c r="G20" s="30"/>
      <c r="K20" s="2"/>
      <c r="L20" s="23"/>
      <c r="M20" s="23"/>
      <c r="N20" s="23"/>
    </row>
    <row r="21" spans="2:14" x14ac:dyDescent="0.2">
      <c r="B21" s="81">
        <v>12</v>
      </c>
      <c r="C21" s="80">
        <f t="shared" si="1"/>
        <v>45716</v>
      </c>
      <c r="D21" s="71">
        <f>VLOOKUP($C21,'D1'!$B$19:$G$1003,6,0)+VLOOKUP($C21,'D2'!$B$19:$G$1003,6,0)+VLOOKUP($C21,'D3'!$B$19:$G$1003,6,0)+VLOOKUP($C21,'D4'!$B$19:$G$1003,6,0)+VLOOKUP($C21,'D5'!$B$19:$G$1003,6,0)+VLOOKUP($C21,'D6'!$B$19:$G$1003,6,0)+VLOOKUP($C21,'D7'!$B$19:$G$1003,6,0)+VLOOKUP($C21,'D8'!$B$19:$G$1003,6,0)+VLOOKUP($C21,'D9'!$B$19:$G$1003,6,0)+VLOOKUP($C21,'D10'!$B$19:$G$1003,6,0)+VLOOKUP($C21,'D11'!$B$19:$G$1003,6,0)+VLOOKUP($C21,'D12'!$B$19:$G$1003,6,0)+VLOOKUP($C21,'D13'!$B$19:$G$1003,6,0)+VLOOKUP($C21,'D14'!$B$19:$G$1003,6,0)+VLOOKUP($C21,'D15'!$B$19:$G$1003,6,0)+VLOOKUP($C21,'D16'!$B$19:$G$1003,6,0)+VLOOKUP($C21,'D17'!$B$19:$G$1003,6,0)+VLOOKUP($C21,'D18'!$B$19:$G$1003,6,0)+VLOOKUP($C21,'D19'!$B$19:$G$1003,6,0)+VLOOKUP($C21,'D20'!$B$19:$G$1003,6,0)+VLOOKUP($C21,'D21'!$B$19:$G$1003,6,0)+VLOOKUP($C21,'D22'!$B$19:$G$1003,6,0)+VLOOKUP($C21,'D23'!$B$19:$G$1003,6,0)+VLOOKUP($C21,'D24'!$B$19:$G$1003,6,0)+VLOOKUP($C21,'D25'!$B$19:$G$1003,6,0)+VLOOKUP($C21,'D26'!$B$19:$G$1003,6,0)+VLOOKUP($C21,'D27'!$B$19:$G$1003,6,0)+VLOOKUP($C21,'D28'!$B$19:$G$1003,6,0)+VLOOKUP($C21,'D29'!$B$19:$G$1003,6,0)+VLOOKUP($C21,'D30'!$B$19:$G$1003,6,0)</f>
        <v>68.678249833333311</v>
      </c>
      <c r="E21" s="71">
        <f>VLOOKUP($C21,'D1'!$B$19:$I$1003,8,0)+VLOOKUP($C21,'D2'!$B$19:$I$1003,8,0)+VLOOKUP($C21,'D3'!$B$19:$I$1003,8,0)+VLOOKUP($C21,'D4'!$B$19:$I$1003,8,0)+VLOOKUP($C21,'D5'!$B$19:$I$1003,8,0)+VLOOKUP($C21,'D6'!$B$19:$I$1003,8,0)+VLOOKUP($C21,'D7'!$B$19:$I$1003,8,0)+VLOOKUP($C21,'D8'!$B$19:$I$1003,8,0)+VLOOKUP($C21,'D9'!$B$19:$I$1003,8,0)+VLOOKUP($C21,'D10'!$B$19:$I$1003,8,0)+VLOOKUP($C21,'D11'!$B$19:$I$1003,8,0)+VLOOKUP($C21,'D12'!$B$19:$I$1003,8,0)+VLOOKUP($C21,'D13'!$B$19:$I$1003,8,0)+VLOOKUP($C21,'D14'!$B$19:$I$1003,8,0)+VLOOKUP($C21,'D15'!$B$19:$I$1003,8,0)+VLOOKUP($C21,'D16'!$B$19:$I$1003,8,0)+VLOOKUP($C21,'D17'!$B$19:$I$1003,8,0)+VLOOKUP($C21,'D18'!$B$19:$I$1003,8,0)+VLOOKUP($C21,'D19'!$B$19:$I$1003,8,0)+VLOOKUP($C21,'D20'!$B$19:$I$1003,8,0)+VLOOKUP($C21,'D21'!$B$19:$I$1003,8,0)+VLOOKUP($C21,'D22'!$B$19:$I$1003,8,0)+VLOOKUP($C21,'D23'!$B$19:$I$1003,8,0)+VLOOKUP($C21,'D24'!$B$19:$I$1003,8,0)+VLOOKUP($C21,'D25'!$B$19:$I$1003,8,0)+VLOOKUP($C21,'D26'!$B$19:$I$1003,8,0)+VLOOKUP($C21,'D27'!$B$19:$I$1003,8,0)+VLOOKUP($C21,'D28'!$B$19:$I$1003,8,0)+VLOOKUP($C21,'D29'!$B$19:$I$1003,8,0)+VLOOKUP($C21,'D30'!$B$19:$I$1003,8,0)</f>
        <v>1800.61</v>
      </c>
      <c r="F21" s="72">
        <f t="shared" si="2"/>
        <v>1869.2882498333331</v>
      </c>
      <c r="K21" s="2"/>
      <c r="L21" s="23"/>
      <c r="M21" s="23"/>
      <c r="N21" s="23"/>
    </row>
    <row r="22" spans="2:14" ht="15" x14ac:dyDescent="0.25">
      <c r="B22" s="81">
        <v>13</v>
      </c>
      <c r="C22" s="80">
        <f t="shared" si="1"/>
        <v>45747</v>
      </c>
      <c r="D22" s="71">
        <f>VLOOKUP($C22,'D1'!$B$19:$G$1003,6,0)+VLOOKUP($C22,'D2'!$B$19:$G$1003,6,0)+VLOOKUP($C22,'D3'!$B$19:$G$1003,6,0)+VLOOKUP($C22,'D4'!$B$19:$G$1003,6,0)+VLOOKUP($C22,'D5'!$B$19:$G$1003,6,0)+VLOOKUP($C22,'D6'!$B$19:$G$1003,6,0)+VLOOKUP($C22,'D7'!$B$19:$G$1003,6,0)+VLOOKUP($C22,'D8'!$B$19:$G$1003,6,0)+VLOOKUP($C22,'D9'!$B$19:$G$1003,6,0)+VLOOKUP($C22,'D10'!$B$19:$G$1003,6,0)+VLOOKUP($C22,'D11'!$B$19:$G$1003,6,0)+VLOOKUP($C22,'D12'!$B$19:$G$1003,6,0)+VLOOKUP($C22,'D13'!$B$19:$G$1003,6,0)+VLOOKUP($C22,'D14'!$B$19:$G$1003,6,0)+VLOOKUP($C22,'D15'!$B$19:$G$1003,6,0)+VLOOKUP($C22,'D16'!$B$19:$G$1003,6,0)+VLOOKUP($C22,'D17'!$B$19:$G$1003,6,0)+VLOOKUP($C22,'D18'!$B$19:$G$1003,6,0)+VLOOKUP($C22,'D19'!$B$19:$G$1003,6,0)+VLOOKUP($C22,'D20'!$B$19:$G$1003,6,0)+VLOOKUP($C22,'D21'!$B$19:$G$1003,6,0)+VLOOKUP($C22,'D22'!$B$19:$G$1003,6,0)+VLOOKUP($C22,'D23'!$B$19:$G$1003,6,0)+VLOOKUP($C22,'D24'!$B$19:$G$1003,6,0)+VLOOKUP($C22,'D25'!$B$19:$G$1003,6,0)+VLOOKUP($C22,'D26'!$B$19:$G$1003,6,0)+VLOOKUP($C22,'D27'!$B$19:$G$1003,6,0)+VLOOKUP($C22,'D28'!$B$19:$G$1003,6,0)+VLOOKUP($C22,'D29'!$B$19:$G$1003,6,0)+VLOOKUP($C22,'D30'!$B$19:$G$1003,6,0)</f>
        <v>65.692238249999988</v>
      </c>
      <c r="E22" s="71">
        <f>VLOOKUP($C22,'D1'!$B$19:$I$1003,8,0)+VLOOKUP($C22,'D2'!$B$19:$I$1003,8,0)+VLOOKUP($C22,'D3'!$B$19:$I$1003,8,0)+VLOOKUP($C22,'D4'!$B$19:$I$1003,8,0)+VLOOKUP($C22,'D5'!$B$19:$I$1003,8,0)+VLOOKUP($C22,'D6'!$B$19:$I$1003,8,0)+VLOOKUP($C22,'D7'!$B$19:$I$1003,8,0)+VLOOKUP($C22,'D8'!$B$19:$I$1003,8,0)+VLOOKUP($C22,'D9'!$B$19:$I$1003,8,0)+VLOOKUP($C22,'D10'!$B$19:$I$1003,8,0)+VLOOKUP($C22,'D11'!$B$19:$I$1003,8,0)+VLOOKUP($C22,'D12'!$B$19:$I$1003,8,0)+VLOOKUP($C22,'D13'!$B$19:$I$1003,8,0)+VLOOKUP($C22,'D14'!$B$19:$I$1003,8,0)+VLOOKUP($C22,'D15'!$B$19:$I$1003,8,0)+VLOOKUP($C22,'D16'!$B$19:$I$1003,8,0)+VLOOKUP($C22,'D17'!$B$19:$I$1003,8,0)+VLOOKUP($C22,'D18'!$B$19:$I$1003,8,0)+VLOOKUP($C22,'D19'!$B$19:$I$1003,8,0)+VLOOKUP($C22,'D20'!$B$19:$I$1003,8,0)+VLOOKUP($C22,'D21'!$B$19:$I$1003,8,0)+VLOOKUP($C22,'D22'!$B$19:$I$1003,8,0)+VLOOKUP($C22,'D23'!$B$19:$I$1003,8,0)+VLOOKUP($C22,'D24'!$B$19:$I$1003,8,0)+VLOOKUP($C22,'D25'!$B$19:$I$1003,8,0)+VLOOKUP($C22,'D26'!$B$19:$I$1003,8,0)+VLOOKUP($C22,'D27'!$B$19:$I$1003,8,0)+VLOOKUP($C22,'D28'!$B$19:$I$1003,8,0)+VLOOKUP($C22,'D29'!$B$19:$I$1003,8,0)+VLOOKUP($C22,'D30'!$B$19:$I$1003,8,0)</f>
        <v>1800.61</v>
      </c>
      <c r="F22" s="72">
        <f t="shared" si="2"/>
        <v>1866.3022382499998</v>
      </c>
      <c r="G22" s="30"/>
      <c r="K22" s="2"/>
      <c r="L22" s="23"/>
      <c r="M22" s="23"/>
      <c r="N22" s="23"/>
    </row>
    <row r="23" spans="2:14" x14ac:dyDescent="0.2">
      <c r="B23" s="81">
        <v>14</v>
      </c>
      <c r="C23" s="80">
        <f t="shared" si="1"/>
        <v>45777</v>
      </c>
      <c r="D23" s="71">
        <f>VLOOKUP($C23,'D1'!$B$19:$G$1003,6,0)+VLOOKUP($C23,'D2'!$B$19:$G$1003,6,0)+VLOOKUP($C23,'D3'!$B$19:$G$1003,6,0)+VLOOKUP($C23,'D4'!$B$19:$G$1003,6,0)+VLOOKUP($C23,'D5'!$B$19:$G$1003,6,0)+VLOOKUP($C23,'D6'!$B$19:$G$1003,6,0)+VLOOKUP($C23,'D7'!$B$19:$G$1003,6,0)+VLOOKUP($C23,'D8'!$B$19:$G$1003,6,0)+VLOOKUP($C23,'D9'!$B$19:$G$1003,6,0)+VLOOKUP($C23,'D10'!$B$19:$G$1003,6,0)+VLOOKUP($C23,'D11'!$B$19:$G$1003,6,0)+VLOOKUP($C23,'D12'!$B$19:$G$1003,6,0)+VLOOKUP($C23,'D13'!$B$19:$G$1003,6,0)+VLOOKUP($C23,'D14'!$B$19:$G$1003,6,0)+VLOOKUP($C23,'D15'!$B$19:$G$1003,6,0)+VLOOKUP($C23,'D16'!$B$19:$G$1003,6,0)+VLOOKUP($C23,'D17'!$B$19:$G$1003,6,0)+VLOOKUP($C23,'D18'!$B$19:$G$1003,6,0)+VLOOKUP($C23,'D19'!$B$19:$G$1003,6,0)+VLOOKUP($C23,'D20'!$B$19:$G$1003,6,0)+VLOOKUP($C23,'D21'!$B$19:$G$1003,6,0)+VLOOKUP($C23,'D22'!$B$19:$G$1003,6,0)+VLOOKUP($C23,'D23'!$B$19:$G$1003,6,0)+VLOOKUP($C23,'D24'!$B$19:$G$1003,6,0)+VLOOKUP($C23,'D25'!$B$19:$G$1003,6,0)+VLOOKUP($C23,'D26'!$B$19:$G$1003,6,0)+VLOOKUP($C23,'D27'!$B$19:$G$1003,6,0)+VLOOKUP($C23,'D28'!$B$19:$G$1003,6,0)+VLOOKUP($C23,'D29'!$B$19:$G$1003,6,0)+VLOOKUP($C23,'D30'!$B$19:$G$1003,6,0)</f>
        <v>62.706226666666652</v>
      </c>
      <c r="E23" s="71">
        <f>VLOOKUP($C23,'D1'!$B$19:$I$1003,8,0)+VLOOKUP($C23,'D2'!$B$19:$I$1003,8,0)+VLOOKUP($C23,'D3'!$B$19:$I$1003,8,0)+VLOOKUP($C23,'D4'!$B$19:$I$1003,8,0)+VLOOKUP($C23,'D5'!$B$19:$I$1003,8,0)+VLOOKUP($C23,'D6'!$B$19:$I$1003,8,0)+VLOOKUP($C23,'D7'!$B$19:$I$1003,8,0)+VLOOKUP($C23,'D8'!$B$19:$I$1003,8,0)+VLOOKUP($C23,'D9'!$B$19:$I$1003,8,0)+VLOOKUP($C23,'D10'!$B$19:$I$1003,8,0)+VLOOKUP($C23,'D11'!$B$19:$I$1003,8,0)+VLOOKUP($C23,'D12'!$B$19:$I$1003,8,0)+VLOOKUP($C23,'D13'!$B$19:$I$1003,8,0)+VLOOKUP($C23,'D14'!$B$19:$I$1003,8,0)+VLOOKUP($C23,'D15'!$B$19:$I$1003,8,0)+VLOOKUP($C23,'D16'!$B$19:$I$1003,8,0)+VLOOKUP($C23,'D17'!$B$19:$I$1003,8,0)+VLOOKUP($C23,'D18'!$B$19:$I$1003,8,0)+VLOOKUP($C23,'D19'!$B$19:$I$1003,8,0)+VLOOKUP($C23,'D20'!$B$19:$I$1003,8,0)+VLOOKUP($C23,'D21'!$B$19:$I$1003,8,0)+VLOOKUP($C23,'D22'!$B$19:$I$1003,8,0)+VLOOKUP($C23,'D23'!$B$19:$I$1003,8,0)+VLOOKUP($C23,'D24'!$B$19:$I$1003,8,0)+VLOOKUP($C23,'D25'!$B$19:$I$1003,8,0)+VLOOKUP($C23,'D26'!$B$19:$I$1003,8,0)+VLOOKUP($C23,'D27'!$B$19:$I$1003,8,0)+VLOOKUP($C23,'D28'!$B$19:$I$1003,8,0)+VLOOKUP($C23,'D29'!$B$19:$I$1003,8,0)+VLOOKUP($C23,'D30'!$B$19:$I$1003,8,0)</f>
        <v>1800.61</v>
      </c>
      <c r="F23" s="72">
        <f t="shared" si="2"/>
        <v>1863.3162266666666</v>
      </c>
      <c r="K23" s="2"/>
      <c r="L23" s="23"/>
      <c r="M23" s="23"/>
      <c r="N23" s="23"/>
    </row>
    <row r="24" spans="2:14" ht="15" x14ac:dyDescent="0.25">
      <c r="B24" s="81">
        <v>15</v>
      </c>
      <c r="C24" s="80">
        <f t="shared" si="1"/>
        <v>45808</v>
      </c>
      <c r="D24" s="71">
        <f>VLOOKUP($C24,'D1'!$B$19:$G$1003,6,0)+VLOOKUP($C24,'D2'!$B$19:$G$1003,6,0)+VLOOKUP($C24,'D3'!$B$19:$G$1003,6,0)+VLOOKUP($C24,'D4'!$B$19:$G$1003,6,0)+VLOOKUP($C24,'D5'!$B$19:$G$1003,6,0)+VLOOKUP($C24,'D6'!$B$19:$G$1003,6,0)+VLOOKUP($C24,'D7'!$B$19:$G$1003,6,0)+VLOOKUP($C24,'D8'!$B$19:$G$1003,6,0)+VLOOKUP($C24,'D9'!$B$19:$G$1003,6,0)+VLOOKUP($C24,'D10'!$B$19:$G$1003,6,0)+VLOOKUP($C24,'D11'!$B$19:$G$1003,6,0)+VLOOKUP($C24,'D12'!$B$19:$G$1003,6,0)+VLOOKUP($C24,'D13'!$B$19:$G$1003,6,0)+VLOOKUP($C24,'D14'!$B$19:$G$1003,6,0)+VLOOKUP($C24,'D15'!$B$19:$G$1003,6,0)+VLOOKUP($C24,'D16'!$B$19:$G$1003,6,0)+VLOOKUP($C24,'D17'!$B$19:$G$1003,6,0)+VLOOKUP($C24,'D18'!$B$19:$G$1003,6,0)+VLOOKUP($C24,'D19'!$B$19:$G$1003,6,0)+VLOOKUP($C24,'D20'!$B$19:$G$1003,6,0)+VLOOKUP($C24,'D21'!$B$19:$G$1003,6,0)+VLOOKUP($C24,'D22'!$B$19:$G$1003,6,0)+VLOOKUP($C24,'D23'!$B$19:$G$1003,6,0)+VLOOKUP($C24,'D24'!$B$19:$G$1003,6,0)+VLOOKUP($C24,'D25'!$B$19:$G$1003,6,0)+VLOOKUP($C24,'D26'!$B$19:$G$1003,6,0)+VLOOKUP($C24,'D27'!$B$19:$G$1003,6,0)+VLOOKUP($C24,'D28'!$B$19:$G$1003,6,0)+VLOOKUP($C24,'D29'!$B$19:$G$1003,6,0)+VLOOKUP($C24,'D30'!$B$19:$G$1003,6,0)</f>
        <v>59.720215083333322</v>
      </c>
      <c r="E24" s="71">
        <f>VLOOKUP($C24,'D1'!$B$19:$I$1003,8,0)+VLOOKUP($C24,'D2'!$B$19:$I$1003,8,0)+VLOOKUP($C24,'D3'!$B$19:$I$1003,8,0)+VLOOKUP($C24,'D4'!$B$19:$I$1003,8,0)+VLOOKUP($C24,'D5'!$B$19:$I$1003,8,0)+VLOOKUP($C24,'D6'!$B$19:$I$1003,8,0)+VLOOKUP($C24,'D7'!$B$19:$I$1003,8,0)+VLOOKUP($C24,'D8'!$B$19:$I$1003,8,0)+VLOOKUP($C24,'D9'!$B$19:$I$1003,8,0)+VLOOKUP($C24,'D10'!$B$19:$I$1003,8,0)+VLOOKUP($C24,'D11'!$B$19:$I$1003,8,0)+VLOOKUP($C24,'D12'!$B$19:$I$1003,8,0)+VLOOKUP($C24,'D13'!$B$19:$I$1003,8,0)+VLOOKUP($C24,'D14'!$B$19:$I$1003,8,0)+VLOOKUP($C24,'D15'!$B$19:$I$1003,8,0)+VLOOKUP($C24,'D16'!$B$19:$I$1003,8,0)+VLOOKUP($C24,'D17'!$B$19:$I$1003,8,0)+VLOOKUP($C24,'D18'!$B$19:$I$1003,8,0)+VLOOKUP($C24,'D19'!$B$19:$I$1003,8,0)+VLOOKUP($C24,'D20'!$B$19:$I$1003,8,0)+VLOOKUP($C24,'D21'!$B$19:$I$1003,8,0)+VLOOKUP($C24,'D22'!$B$19:$I$1003,8,0)+VLOOKUP($C24,'D23'!$B$19:$I$1003,8,0)+VLOOKUP($C24,'D24'!$B$19:$I$1003,8,0)+VLOOKUP($C24,'D25'!$B$19:$I$1003,8,0)+VLOOKUP($C24,'D26'!$B$19:$I$1003,8,0)+VLOOKUP($C24,'D27'!$B$19:$I$1003,8,0)+VLOOKUP($C24,'D28'!$B$19:$I$1003,8,0)+VLOOKUP($C24,'D29'!$B$19:$I$1003,8,0)+VLOOKUP($C24,'D30'!$B$19:$I$1003,8,0)</f>
        <v>1800.61</v>
      </c>
      <c r="F24" s="72">
        <f t="shared" si="2"/>
        <v>1860.3302150833333</v>
      </c>
      <c r="G24" s="30"/>
      <c r="K24" s="2"/>
      <c r="L24" s="23"/>
      <c r="M24" s="23"/>
      <c r="N24" s="23"/>
    </row>
    <row r="25" spans="2:14" x14ac:dyDescent="0.2">
      <c r="B25" s="81">
        <v>16</v>
      </c>
      <c r="C25" s="80">
        <f t="shared" ref="C25" si="3">EOMONTH(DATE(YEAR(C24),MONTH(C24),DAY(C24)+1),0)</f>
        <v>45838</v>
      </c>
      <c r="D25" s="71">
        <f>VLOOKUP($C25,'D1'!$B$19:$G$1003,6,0)+VLOOKUP($C25,'D2'!$B$19:$G$1003,6,0)+VLOOKUP($C25,'D3'!$B$19:$G$1003,6,0)+VLOOKUP($C25,'D4'!$B$19:$G$1003,6,0)+VLOOKUP($C25,'D5'!$B$19:$G$1003,6,0)+VLOOKUP($C25,'D6'!$B$19:$G$1003,6,0)+VLOOKUP($C25,'D7'!$B$19:$G$1003,6,0)+VLOOKUP($C25,'D8'!$B$19:$G$1003,6,0)+VLOOKUP($C25,'D9'!$B$19:$G$1003,6,0)+VLOOKUP($C25,'D10'!$B$19:$G$1003,6,0)+VLOOKUP($C25,'D11'!$B$19:$G$1003,6,0)+VLOOKUP($C25,'D12'!$B$19:$G$1003,6,0)+VLOOKUP($C25,'D13'!$B$19:$G$1003,6,0)+VLOOKUP($C25,'D14'!$B$19:$G$1003,6,0)+VLOOKUP($C25,'D15'!$B$19:$G$1003,6,0)+VLOOKUP($C25,'D16'!$B$19:$G$1003,6,0)+VLOOKUP($C25,'D17'!$B$19:$G$1003,6,0)+VLOOKUP($C25,'D18'!$B$19:$G$1003,6,0)+VLOOKUP($C25,'D19'!$B$19:$G$1003,6,0)+VLOOKUP($C25,'D20'!$B$19:$G$1003,6,0)+VLOOKUP($C25,'D21'!$B$19:$G$1003,6,0)+VLOOKUP($C25,'D22'!$B$19:$G$1003,6,0)+VLOOKUP($C25,'D23'!$B$19:$G$1003,6,0)+VLOOKUP($C25,'D24'!$B$19:$G$1003,6,0)+VLOOKUP($C25,'D25'!$B$19:$G$1003,6,0)+VLOOKUP($C25,'D26'!$B$19:$G$1003,6,0)+VLOOKUP($C25,'D27'!$B$19:$G$1003,6,0)+VLOOKUP($C25,'D28'!$B$19:$G$1003,6,0)+VLOOKUP($C25,'D29'!$B$19:$G$1003,6,0)+VLOOKUP($C25,'D30'!$B$19:$G$1003,6,0)</f>
        <v>56.734203499999978</v>
      </c>
      <c r="E25" s="71">
        <f>VLOOKUP($C25,'D1'!$B$19:$I$1003,8,0)+VLOOKUP($C25,'D2'!$B$19:$I$1003,8,0)+VLOOKUP($C25,'D3'!$B$19:$I$1003,8,0)+VLOOKUP($C25,'D4'!$B$19:$I$1003,8,0)+VLOOKUP($C25,'D5'!$B$19:$I$1003,8,0)+VLOOKUP($C25,'D6'!$B$19:$I$1003,8,0)+VLOOKUP($C25,'D7'!$B$19:$I$1003,8,0)+VLOOKUP($C25,'D8'!$B$19:$I$1003,8,0)+VLOOKUP($C25,'D9'!$B$19:$I$1003,8,0)+VLOOKUP($C25,'D10'!$B$19:$I$1003,8,0)+VLOOKUP($C25,'D11'!$B$19:$I$1003,8,0)+VLOOKUP($C25,'D12'!$B$19:$I$1003,8,0)+VLOOKUP($C25,'D13'!$B$19:$I$1003,8,0)+VLOOKUP($C25,'D14'!$B$19:$I$1003,8,0)+VLOOKUP($C25,'D15'!$B$19:$I$1003,8,0)+VLOOKUP($C25,'D16'!$B$19:$I$1003,8,0)+VLOOKUP($C25,'D17'!$B$19:$I$1003,8,0)+VLOOKUP($C25,'D18'!$B$19:$I$1003,8,0)+VLOOKUP($C25,'D19'!$B$19:$I$1003,8,0)+VLOOKUP($C25,'D20'!$B$19:$I$1003,8,0)+VLOOKUP($C25,'D21'!$B$19:$I$1003,8,0)+VLOOKUP($C25,'D22'!$B$19:$I$1003,8,0)+VLOOKUP($C25,'D23'!$B$19:$I$1003,8,0)+VLOOKUP($C25,'D24'!$B$19:$I$1003,8,0)+VLOOKUP($C25,'D25'!$B$19:$I$1003,8,0)+VLOOKUP($C25,'D26'!$B$19:$I$1003,8,0)+VLOOKUP($C25,'D27'!$B$19:$I$1003,8,0)+VLOOKUP($C25,'D28'!$B$19:$I$1003,8,0)+VLOOKUP($C25,'D29'!$B$19:$I$1003,8,0)+VLOOKUP($C25,'D30'!$B$19:$I$1003,8,0)</f>
        <v>1800.61</v>
      </c>
      <c r="F25" s="72">
        <f t="shared" ref="F25:F36" si="4">SUM(D25:E25)</f>
        <v>1857.3442034999998</v>
      </c>
      <c r="K25" s="23"/>
      <c r="L25" s="23"/>
      <c r="M25" s="23"/>
    </row>
    <row r="26" spans="2:14" x14ac:dyDescent="0.2">
      <c r="B26" s="81">
        <v>17</v>
      </c>
      <c r="C26" s="80">
        <f t="shared" ref="C26" si="5">EOMONTH(DATE(YEAR(C25),MONTH(C25),DAY(C25)+1),0)</f>
        <v>45869</v>
      </c>
      <c r="D26" s="71">
        <f>VLOOKUP($C26,'D1'!$B$19:$G$1003,6,0)+VLOOKUP($C26,'D2'!$B$19:$G$1003,6,0)+VLOOKUP($C26,'D3'!$B$19:$G$1003,6,0)+VLOOKUP($C26,'D4'!$B$19:$G$1003,6,0)+VLOOKUP($C26,'D5'!$B$19:$G$1003,6,0)+VLOOKUP($C26,'D6'!$B$19:$G$1003,6,0)+VLOOKUP($C26,'D7'!$B$19:$G$1003,6,0)+VLOOKUP($C26,'D8'!$B$19:$G$1003,6,0)+VLOOKUP($C26,'D9'!$B$19:$G$1003,6,0)+VLOOKUP($C26,'D10'!$B$19:$G$1003,6,0)+VLOOKUP($C26,'D11'!$B$19:$G$1003,6,0)+VLOOKUP($C26,'D12'!$B$19:$G$1003,6,0)+VLOOKUP($C26,'D13'!$B$19:$G$1003,6,0)+VLOOKUP($C26,'D14'!$B$19:$G$1003,6,0)+VLOOKUP($C26,'D15'!$B$19:$G$1003,6,0)+VLOOKUP($C26,'D16'!$B$19:$G$1003,6,0)+VLOOKUP($C26,'D17'!$B$19:$G$1003,6,0)+VLOOKUP($C26,'D18'!$B$19:$G$1003,6,0)+VLOOKUP($C26,'D19'!$B$19:$G$1003,6,0)+VLOOKUP($C26,'D20'!$B$19:$G$1003,6,0)+VLOOKUP($C26,'D21'!$B$19:$G$1003,6,0)+VLOOKUP($C26,'D22'!$B$19:$G$1003,6,0)+VLOOKUP($C26,'D23'!$B$19:$G$1003,6,0)+VLOOKUP($C26,'D24'!$B$19:$G$1003,6,0)+VLOOKUP($C26,'D25'!$B$19:$G$1003,6,0)+VLOOKUP($C26,'D26'!$B$19:$G$1003,6,0)+VLOOKUP($C26,'D27'!$B$19:$G$1003,6,0)+VLOOKUP($C26,'D28'!$B$19:$G$1003,6,0)+VLOOKUP($C26,'D29'!$B$19:$G$1003,6,0)+VLOOKUP($C26,'D30'!$B$19:$G$1003,6,0)</f>
        <v>53.748191916666649</v>
      </c>
      <c r="E26" s="71">
        <f>VLOOKUP($C26,'D1'!$B$19:$I$1003,8,0)+VLOOKUP($C26,'D2'!$B$19:$I$1003,8,0)+VLOOKUP($C26,'D3'!$B$19:$I$1003,8,0)+VLOOKUP($C26,'D4'!$B$19:$I$1003,8,0)+VLOOKUP($C26,'D5'!$B$19:$I$1003,8,0)+VLOOKUP($C26,'D6'!$B$19:$I$1003,8,0)+VLOOKUP($C26,'D7'!$B$19:$I$1003,8,0)+VLOOKUP($C26,'D8'!$B$19:$I$1003,8,0)+VLOOKUP($C26,'D9'!$B$19:$I$1003,8,0)+VLOOKUP($C26,'D10'!$B$19:$I$1003,8,0)+VLOOKUP($C26,'D11'!$B$19:$I$1003,8,0)+VLOOKUP($C26,'D12'!$B$19:$I$1003,8,0)+VLOOKUP($C26,'D13'!$B$19:$I$1003,8,0)+VLOOKUP($C26,'D14'!$B$19:$I$1003,8,0)+VLOOKUP($C26,'D15'!$B$19:$I$1003,8,0)+VLOOKUP($C26,'D16'!$B$19:$I$1003,8,0)+VLOOKUP($C26,'D17'!$B$19:$I$1003,8,0)+VLOOKUP($C26,'D18'!$B$19:$I$1003,8,0)+VLOOKUP($C26,'D19'!$B$19:$I$1003,8,0)+VLOOKUP($C26,'D20'!$B$19:$I$1003,8,0)+VLOOKUP($C26,'D21'!$B$19:$I$1003,8,0)+VLOOKUP($C26,'D22'!$B$19:$I$1003,8,0)+VLOOKUP($C26,'D23'!$B$19:$I$1003,8,0)+VLOOKUP($C26,'D24'!$B$19:$I$1003,8,0)+VLOOKUP($C26,'D25'!$B$19:$I$1003,8,0)+VLOOKUP($C26,'D26'!$B$19:$I$1003,8,0)+VLOOKUP($C26,'D27'!$B$19:$I$1003,8,0)+VLOOKUP($C26,'D28'!$B$19:$I$1003,8,0)+VLOOKUP($C26,'D29'!$B$19:$I$1003,8,0)+VLOOKUP($C26,'D30'!$B$19:$I$1003,8,0)</f>
        <v>1800.61</v>
      </c>
      <c r="F26" s="72">
        <f t="shared" si="4"/>
        <v>1854.3581919166666</v>
      </c>
      <c r="K26" s="23"/>
      <c r="L26" s="23"/>
      <c r="M26" s="23"/>
    </row>
    <row r="27" spans="2:14" x14ac:dyDescent="0.2">
      <c r="B27" s="81">
        <v>18</v>
      </c>
      <c r="C27" s="80">
        <f t="shared" ref="C27" si="6">EOMONTH(DATE(YEAR(C26),MONTH(C26),DAY(C26)+1),0)</f>
        <v>45900</v>
      </c>
      <c r="D27" s="71">
        <f>VLOOKUP($C27,'D1'!$B$19:$G$1003,6,0)+VLOOKUP($C27,'D2'!$B$19:$G$1003,6,0)+VLOOKUP($C27,'D3'!$B$19:$G$1003,6,0)+VLOOKUP($C27,'D4'!$B$19:$G$1003,6,0)+VLOOKUP($C27,'D5'!$B$19:$G$1003,6,0)+VLOOKUP($C27,'D6'!$B$19:$G$1003,6,0)+VLOOKUP($C27,'D7'!$B$19:$G$1003,6,0)+VLOOKUP($C27,'D8'!$B$19:$G$1003,6,0)+VLOOKUP($C27,'D9'!$B$19:$G$1003,6,0)+VLOOKUP($C27,'D10'!$B$19:$G$1003,6,0)+VLOOKUP($C27,'D11'!$B$19:$G$1003,6,0)+VLOOKUP($C27,'D12'!$B$19:$G$1003,6,0)+VLOOKUP($C27,'D13'!$B$19:$G$1003,6,0)+VLOOKUP($C27,'D14'!$B$19:$G$1003,6,0)+VLOOKUP($C27,'D15'!$B$19:$G$1003,6,0)+VLOOKUP($C27,'D16'!$B$19:$G$1003,6,0)+VLOOKUP($C27,'D17'!$B$19:$G$1003,6,0)+VLOOKUP($C27,'D18'!$B$19:$G$1003,6,0)+VLOOKUP($C27,'D19'!$B$19:$G$1003,6,0)+VLOOKUP($C27,'D20'!$B$19:$G$1003,6,0)+VLOOKUP($C27,'D21'!$B$19:$G$1003,6,0)+VLOOKUP($C27,'D22'!$B$19:$G$1003,6,0)+VLOOKUP($C27,'D23'!$B$19:$G$1003,6,0)+VLOOKUP($C27,'D24'!$B$19:$G$1003,6,0)+VLOOKUP($C27,'D25'!$B$19:$G$1003,6,0)+VLOOKUP($C27,'D26'!$B$19:$G$1003,6,0)+VLOOKUP($C27,'D27'!$B$19:$G$1003,6,0)+VLOOKUP($C27,'D28'!$B$19:$G$1003,6,0)+VLOOKUP($C27,'D29'!$B$19:$G$1003,6,0)+VLOOKUP($C27,'D30'!$B$19:$G$1003,6,0)</f>
        <v>50.762180333333312</v>
      </c>
      <c r="E27" s="71">
        <f>VLOOKUP($C27,'D1'!$B$19:$I$1003,8,0)+VLOOKUP($C27,'D2'!$B$19:$I$1003,8,0)+VLOOKUP($C27,'D3'!$B$19:$I$1003,8,0)+VLOOKUP($C27,'D4'!$B$19:$I$1003,8,0)+VLOOKUP($C27,'D5'!$B$19:$I$1003,8,0)+VLOOKUP($C27,'D6'!$B$19:$I$1003,8,0)+VLOOKUP($C27,'D7'!$B$19:$I$1003,8,0)+VLOOKUP($C27,'D8'!$B$19:$I$1003,8,0)+VLOOKUP($C27,'D9'!$B$19:$I$1003,8,0)+VLOOKUP($C27,'D10'!$B$19:$I$1003,8,0)+VLOOKUP($C27,'D11'!$B$19:$I$1003,8,0)+VLOOKUP($C27,'D12'!$B$19:$I$1003,8,0)+VLOOKUP($C27,'D13'!$B$19:$I$1003,8,0)+VLOOKUP($C27,'D14'!$B$19:$I$1003,8,0)+VLOOKUP($C27,'D15'!$B$19:$I$1003,8,0)+VLOOKUP($C27,'D16'!$B$19:$I$1003,8,0)+VLOOKUP($C27,'D17'!$B$19:$I$1003,8,0)+VLOOKUP($C27,'D18'!$B$19:$I$1003,8,0)+VLOOKUP($C27,'D19'!$B$19:$I$1003,8,0)+VLOOKUP($C27,'D20'!$B$19:$I$1003,8,0)+VLOOKUP($C27,'D21'!$B$19:$I$1003,8,0)+VLOOKUP($C27,'D22'!$B$19:$I$1003,8,0)+VLOOKUP($C27,'D23'!$B$19:$I$1003,8,0)+VLOOKUP($C27,'D24'!$B$19:$I$1003,8,0)+VLOOKUP($C27,'D25'!$B$19:$I$1003,8,0)+VLOOKUP($C27,'D26'!$B$19:$I$1003,8,0)+VLOOKUP($C27,'D27'!$B$19:$I$1003,8,0)+VLOOKUP($C27,'D28'!$B$19:$I$1003,8,0)+VLOOKUP($C27,'D29'!$B$19:$I$1003,8,0)+VLOOKUP($C27,'D30'!$B$19:$I$1003,8,0)</f>
        <v>1800.61</v>
      </c>
      <c r="F27" s="72">
        <f t="shared" si="4"/>
        <v>1851.3721803333333</v>
      </c>
      <c r="K27" s="23"/>
      <c r="L27" s="23"/>
      <c r="M27" s="23"/>
    </row>
    <row r="28" spans="2:14" x14ac:dyDescent="0.2">
      <c r="B28" s="81">
        <v>19</v>
      </c>
      <c r="C28" s="80">
        <f t="shared" ref="C28" si="7">EOMONTH(DATE(YEAR(C27),MONTH(C27),DAY(C27)+1),0)</f>
        <v>45930</v>
      </c>
      <c r="D28" s="71">
        <f>VLOOKUP($C28,'D1'!$B$19:$G$1003,6,0)+VLOOKUP($C28,'D2'!$B$19:$G$1003,6,0)+VLOOKUP($C28,'D3'!$B$19:$G$1003,6,0)+VLOOKUP($C28,'D4'!$B$19:$G$1003,6,0)+VLOOKUP($C28,'D5'!$B$19:$G$1003,6,0)+VLOOKUP($C28,'D6'!$B$19:$G$1003,6,0)+VLOOKUP($C28,'D7'!$B$19:$G$1003,6,0)+VLOOKUP($C28,'D8'!$B$19:$G$1003,6,0)+VLOOKUP($C28,'D9'!$B$19:$G$1003,6,0)+VLOOKUP($C28,'D10'!$B$19:$G$1003,6,0)+VLOOKUP($C28,'D11'!$B$19:$G$1003,6,0)+VLOOKUP($C28,'D12'!$B$19:$G$1003,6,0)+VLOOKUP($C28,'D13'!$B$19:$G$1003,6,0)+VLOOKUP($C28,'D14'!$B$19:$G$1003,6,0)+VLOOKUP($C28,'D15'!$B$19:$G$1003,6,0)+VLOOKUP($C28,'D16'!$B$19:$G$1003,6,0)+VLOOKUP($C28,'D17'!$B$19:$G$1003,6,0)+VLOOKUP($C28,'D18'!$B$19:$G$1003,6,0)+VLOOKUP($C28,'D19'!$B$19:$G$1003,6,0)+VLOOKUP($C28,'D20'!$B$19:$G$1003,6,0)+VLOOKUP($C28,'D21'!$B$19:$G$1003,6,0)+VLOOKUP($C28,'D22'!$B$19:$G$1003,6,0)+VLOOKUP($C28,'D23'!$B$19:$G$1003,6,0)+VLOOKUP($C28,'D24'!$B$19:$G$1003,6,0)+VLOOKUP($C28,'D25'!$B$19:$G$1003,6,0)+VLOOKUP($C28,'D26'!$B$19:$G$1003,6,0)+VLOOKUP($C28,'D27'!$B$19:$G$1003,6,0)+VLOOKUP($C28,'D28'!$B$19:$G$1003,6,0)+VLOOKUP($C28,'D29'!$B$19:$G$1003,6,0)+VLOOKUP($C28,'D30'!$B$19:$G$1003,6,0)</f>
        <v>47.776168749999982</v>
      </c>
      <c r="E28" s="71">
        <f>VLOOKUP($C28,'D1'!$B$19:$I$1003,8,0)+VLOOKUP($C28,'D2'!$B$19:$I$1003,8,0)+VLOOKUP($C28,'D3'!$B$19:$I$1003,8,0)+VLOOKUP($C28,'D4'!$B$19:$I$1003,8,0)+VLOOKUP($C28,'D5'!$B$19:$I$1003,8,0)+VLOOKUP($C28,'D6'!$B$19:$I$1003,8,0)+VLOOKUP($C28,'D7'!$B$19:$I$1003,8,0)+VLOOKUP($C28,'D8'!$B$19:$I$1003,8,0)+VLOOKUP($C28,'D9'!$B$19:$I$1003,8,0)+VLOOKUP($C28,'D10'!$B$19:$I$1003,8,0)+VLOOKUP($C28,'D11'!$B$19:$I$1003,8,0)+VLOOKUP($C28,'D12'!$B$19:$I$1003,8,0)+VLOOKUP($C28,'D13'!$B$19:$I$1003,8,0)+VLOOKUP($C28,'D14'!$B$19:$I$1003,8,0)+VLOOKUP($C28,'D15'!$B$19:$I$1003,8,0)+VLOOKUP($C28,'D16'!$B$19:$I$1003,8,0)+VLOOKUP($C28,'D17'!$B$19:$I$1003,8,0)+VLOOKUP($C28,'D18'!$B$19:$I$1003,8,0)+VLOOKUP($C28,'D19'!$B$19:$I$1003,8,0)+VLOOKUP($C28,'D20'!$B$19:$I$1003,8,0)+VLOOKUP($C28,'D21'!$B$19:$I$1003,8,0)+VLOOKUP($C28,'D22'!$B$19:$I$1003,8,0)+VLOOKUP($C28,'D23'!$B$19:$I$1003,8,0)+VLOOKUP($C28,'D24'!$B$19:$I$1003,8,0)+VLOOKUP($C28,'D25'!$B$19:$I$1003,8,0)+VLOOKUP($C28,'D26'!$B$19:$I$1003,8,0)+VLOOKUP($C28,'D27'!$B$19:$I$1003,8,0)+VLOOKUP($C28,'D28'!$B$19:$I$1003,8,0)+VLOOKUP($C28,'D29'!$B$19:$I$1003,8,0)+VLOOKUP($C28,'D30'!$B$19:$I$1003,8,0)</f>
        <v>1800.61</v>
      </c>
      <c r="F28" s="72">
        <f t="shared" si="4"/>
        <v>1848.3861687499998</v>
      </c>
      <c r="K28" s="23"/>
      <c r="L28" s="23"/>
      <c r="M28" s="23"/>
    </row>
    <row r="29" spans="2:14" x14ac:dyDescent="0.2">
      <c r="B29" s="81">
        <v>20</v>
      </c>
      <c r="C29" s="80">
        <f t="shared" ref="C29" si="8">EOMONTH(DATE(YEAR(C28),MONTH(C28),DAY(C28)+1),0)</f>
        <v>45961</v>
      </c>
      <c r="D29" s="71">
        <f>VLOOKUP($C29,'D1'!$B$19:$G$1003,6,0)+VLOOKUP($C29,'D2'!$B$19:$G$1003,6,0)+VLOOKUP($C29,'D3'!$B$19:$G$1003,6,0)+VLOOKUP($C29,'D4'!$B$19:$G$1003,6,0)+VLOOKUP($C29,'D5'!$B$19:$G$1003,6,0)+VLOOKUP($C29,'D6'!$B$19:$G$1003,6,0)+VLOOKUP($C29,'D7'!$B$19:$G$1003,6,0)+VLOOKUP($C29,'D8'!$B$19:$G$1003,6,0)+VLOOKUP($C29,'D9'!$B$19:$G$1003,6,0)+VLOOKUP($C29,'D10'!$B$19:$G$1003,6,0)+VLOOKUP($C29,'D11'!$B$19:$G$1003,6,0)+VLOOKUP($C29,'D12'!$B$19:$G$1003,6,0)+VLOOKUP($C29,'D13'!$B$19:$G$1003,6,0)+VLOOKUP($C29,'D14'!$B$19:$G$1003,6,0)+VLOOKUP($C29,'D15'!$B$19:$G$1003,6,0)+VLOOKUP($C29,'D16'!$B$19:$G$1003,6,0)+VLOOKUP($C29,'D17'!$B$19:$G$1003,6,0)+VLOOKUP($C29,'D18'!$B$19:$G$1003,6,0)+VLOOKUP($C29,'D19'!$B$19:$G$1003,6,0)+VLOOKUP($C29,'D20'!$B$19:$G$1003,6,0)+VLOOKUP($C29,'D21'!$B$19:$G$1003,6,0)+VLOOKUP($C29,'D22'!$B$19:$G$1003,6,0)+VLOOKUP($C29,'D23'!$B$19:$G$1003,6,0)+VLOOKUP($C29,'D24'!$B$19:$G$1003,6,0)+VLOOKUP($C29,'D25'!$B$19:$G$1003,6,0)+VLOOKUP($C29,'D26'!$B$19:$G$1003,6,0)+VLOOKUP($C29,'D27'!$B$19:$G$1003,6,0)+VLOOKUP($C29,'D28'!$B$19:$G$1003,6,0)+VLOOKUP($C29,'D29'!$B$19:$G$1003,6,0)+VLOOKUP($C29,'D30'!$B$19:$G$1003,6,0)</f>
        <v>44.790157166666638</v>
      </c>
      <c r="E29" s="71">
        <f>VLOOKUP($C29,'D1'!$B$19:$I$1003,8,0)+VLOOKUP($C29,'D2'!$B$19:$I$1003,8,0)+VLOOKUP($C29,'D3'!$B$19:$I$1003,8,0)+VLOOKUP($C29,'D4'!$B$19:$I$1003,8,0)+VLOOKUP($C29,'D5'!$B$19:$I$1003,8,0)+VLOOKUP($C29,'D6'!$B$19:$I$1003,8,0)+VLOOKUP($C29,'D7'!$B$19:$I$1003,8,0)+VLOOKUP($C29,'D8'!$B$19:$I$1003,8,0)+VLOOKUP($C29,'D9'!$B$19:$I$1003,8,0)+VLOOKUP($C29,'D10'!$B$19:$I$1003,8,0)+VLOOKUP($C29,'D11'!$B$19:$I$1003,8,0)+VLOOKUP($C29,'D12'!$B$19:$I$1003,8,0)+VLOOKUP($C29,'D13'!$B$19:$I$1003,8,0)+VLOOKUP($C29,'D14'!$B$19:$I$1003,8,0)+VLOOKUP($C29,'D15'!$B$19:$I$1003,8,0)+VLOOKUP($C29,'D16'!$B$19:$I$1003,8,0)+VLOOKUP($C29,'D17'!$B$19:$I$1003,8,0)+VLOOKUP($C29,'D18'!$B$19:$I$1003,8,0)+VLOOKUP($C29,'D19'!$B$19:$I$1003,8,0)+VLOOKUP($C29,'D20'!$B$19:$I$1003,8,0)+VLOOKUP($C29,'D21'!$B$19:$I$1003,8,0)+VLOOKUP($C29,'D22'!$B$19:$I$1003,8,0)+VLOOKUP($C29,'D23'!$B$19:$I$1003,8,0)+VLOOKUP($C29,'D24'!$B$19:$I$1003,8,0)+VLOOKUP($C29,'D25'!$B$19:$I$1003,8,0)+VLOOKUP($C29,'D26'!$B$19:$I$1003,8,0)+VLOOKUP($C29,'D27'!$B$19:$I$1003,8,0)+VLOOKUP($C29,'D28'!$B$19:$I$1003,8,0)+VLOOKUP($C29,'D29'!$B$19:$I$1003,8,0)+VLOOKUP($C29,'D30'!$B$19:$I$1003,8,0)</f>
        <v>1800.61</v>
      </c>
      <c r="F29" s="72">
        <f t="shared" si="4"/>
        <v>1845.4001571666665</v>
      </c>
      <c r="K29" s="23"/>
      <c r="L29" s="23"/>
      <c r="M29" s="23"/>
    </row>
    <row r="30" spans="2:14" x14ac:dyDescent="0.2">
      <c r="B30" s="81">
        <v>21</v>
      </c>
      <c r="C30" s="80">
        <f t="shared" ref="C30" si="9">EOMONTH(DATE(YEAR(C29),MONTH(C29),DAY(C29)+1),0)</f>
        <v>45991</v>
      </c>
      <c r="D30" s="71">
        <f>VLOOKUP($C30,'D1'!$B$19:$G$1003,6,0)+VLOOKUP($C30,'D2'!$B$19:$G$1003,6,0)+VLOOKUP($C30,'D3'!$B$19:$G$1003,6,0)+VLOOKUP($C30,'D4'!$B$19:$G$1003,6,0)+VLOOKUP($C30,'D5'!$B$19:$G$1003,6,0)+VLOOKUP($C30,'D6'!$B$19:$G$1003,6,0)+VLOOKUP($C30,'D7'!$B$19:$G$1003,6,0)+VLOOKUP($C30,'D8'!$B$19:$G$1003,6,0)+VLOOKUP($C30,'D9'!$B$19:$G$1003,6,0)+VLOOKUP($C30,'D10'!$B$19:$G$1003,6,0)+VLOOKUP($C30,'D11'!$B$19:$G$1003,6,0)+VLOOKUP($C30,'D12'!$B$19:$G$1003,6,0)+VLOOKUP($C30,'D13'!$B$19:$G$1003,6,0)+VLOOKUP($C30,'D14'!$B$19:$G$1003,6,0)+VLOOKUP($C30,'D15'!$B$19:$G$1003,6,0)+VLOOKUP($C30,'D16'!$B$19:$G$1003,6,0)+VLOOKUP($C30,'D17'!$B$19:$G$1003,6,0)+VLOOKUP($C30,'D18'!$B$19:$G$1003,6,0)+VLOOKUP($C30,'D19'!$B$19:$G$1003,6,0)+VLOOKUP($C30,'D20'!$B$19:$G$1003,6,0)+VLOOKUP($C30,'D21'!$B$19:$G$1003,6,0)+VLOOKUP($C30,'D22'!$B$19:$G$1003,6,0)+VLOOKUP($C30,'D23'!$B$19:$G$1003,6,0)+VLOOKUP($C30,'D24'!$B$19:$G$1003,6,0)+VLOOKUP($C30,'D25'!$B$19:$G$1003,6,0)+VLOOKUP($C30,'D26'!$B$19:$G$1003,6,0)+VLOOKUP($C30,'D27'!$B$19:$G$1003,6,0)+VLOOKUP($C30,'D28'!$B$19:$G$1003,6,0)+VLOOKUP($C30,'D29'!$B$19:$G$1003,6,0)+VLOOKUP($C30,'D30'!$B$19:$G$1003,6,0)</f>
        <v>41.804145583333309</v>
      </c>
      <c r="E30" s="71">
        <f>VLOOKUP($C30,'D1'!$B$19:$I$1003,8,0)+VLOOKUP($C30,'D2'!$B$19:$I$1003,8,0)+VLOOKUP($C30,'D3'!$B$19:$I$1003,8,0)+VLOOKUP($C30,'D4'!$B$19:$I$1003,8,0)+VLOOKUP($C30,'D5'!$B$19:$I$1003,8,0)+VLOOKUP($C30,'D6'!$B$19:$I$1003,8,0)+VLOOKUP($C30,'D7'!$B$19:$I$1003,8,0)+VLOOKUP($C30,'D8'!$B$19:$I$1003,8,0)+VLOOKUP($C30,'D9'!$B$19:$I$1003,8,0)+VLOOKUP($C30,'D10'!$B$19:$I$1003,8,0)+VLOOKUP($C30,'D11'!$B$19:$I$1003,8,0)+VLOOKUP($C30,'D12'!$B$19:$I$1003,8,0)+VLOOKUP($C30,'D13'!$B$19:$I$1003,8,0)+VLOOKUP($C30,'D14'!$B$19:$I$1003,8,0)+VLOOKUP($C30,'D15'!$B$19:$I$1003,8,0)+VLOOKUP($C30,'D16'!$B$19:$I$1003,8,0)+VLOOKUP($C30,'D17'!$B$19:$I$1003,8,0)+VLOOKUP($C30,'D18'!$B$19:$I$1003,8,0)+VLOOKUP($C30,'D19'!$B$19:$I$1003,8,0)+VLOOKUP($C30,'D20'!$B$19:$I$1003,8,0)+VLOOKUP($C30,'D21'!$B$19:$I$1003,8,0)+VLOOKUP($C30,'D22'!$B$19:$I$1003,8,0)+VLOOKUP($C30,'D23'!$B$19:$I$1003,8,0)+VLOOKUP($C30,'D24'!$B$19:$I$1003,8,0)+VLOOKUP($C30,'D25'!$B$19:$I$1003,8,0)+VLOOKUP($C30,'D26'!$B$19:$I$1003,8,0)+VLOOKUP($C30,'D27'!$B$19:$I$1003,8,0)+VLOOKUP($C30,'D28'!$B$19:$I$1003,8,0)+VLOOKUP($C30,'D29'!$B$19:$I$1003,8,0)+VLOOKUP($C30,'D30'!$B$19:$I$1003,8,0)</f>
        <v>1800.61</v>
      </c>
      <c r="F30" s="72">
        <f t="shared" si="4"/>
        <v>1842.4141455833333</v>
      </c>
      <c r="K30" s="23"/>
      <c r="L30" s="23"/>
      <c r="M30" s="23"/>
    </row>
    <row r="31" spans="2:14" x14ac:dyDescent="0.2">
      <c r="B31" s="81">
        <v>22</v>
      </c>
      <c r="C31" s="80">
        <f t="shared" ref="C31" si="10">EOMONTH(DATE(YEAR(C30),MONTH(C30),DAY(C30)+1),0)</f>
        <v>46022</v>
      </c>
      <c r="D31" s="71">
        <f>VLOOKUP($C31,'D1'!$B$19:$G$1003,6,0)+VLOOKUP($C31,'D2'!$B$19:$G$1003,6,0)+VLOOKUP($C31,'D3'!$B$19:$G$1003,6,0)+VLOOKUP($C31,'D4'!$B$19:$G$1003,6,0)+VLOOKUP($C31,'D5'!$B$19:$G$1003,6,0)+VLOOKUP($C31,'D6'!$B$19:$G$1003,6,0)+VLOOKUP($C31,'D7'!$B$19:$G$1003,6,0)+VLOOKUP($C31,'D8'!$B$19:$G$1003,6,0)+VLOOKUP($C31,'D9'!$B$19:$G$1003,6,0)+VLOOKUP($C31,'D10'!$B$19:$G$1003,6,0)+VLOOKUP($C31,'D11'!$B$19:$G$1003,6,0)+VLOOKUP($C31,'D12'!$B$19:$G$1003,6,0)+VLOOKUP($C31,'D13'!$B$19:$G$1003,6,0)+VLOOKUP($C31,'D14'!$B$19:$G$1003,6,0)+VLOOKUP($C31,'D15'!$B$19:$G$1003,6,0)+VLOOKUP($C31,'D16'!$B$19:$G$1003,6,0)+VLOOKUP($C31,'D17'!$B$19:$G$1003,6,0)+VLOOKUP($C31,'D18'!$B$19:$G$1003,6,0)+VLOOKUP($C31,'D19'!$B$19:$G$1003,6,0)+VLOOKUP($C31,'D20'!$B$19:$G$1003,6,0)+VLOOKUP($C31,'D21'!$B$19:$G$1003,6,0)+VLOOKUP($C31,'D22'!$B$19:$G$1003,6,0)+VLOOKUP($C31,'D23'!$B$19:$G$1003,6,0)+VLOOKUP($C31,'D24'!$B$19:$G$1003,6,0)+VLOOKUP($C31,'D25'!$B$19:$G$1003,6,0)+VLOOKUP($C31,'D26'!$B$19:$G$1003,6,0)+VLOOKUP($C31,'D27'!$B$19:$G$1003,6,0)+VLOOKUP($C31,'D28'!$B$19:$G$1003,6,0)+VLOOKUP($C31,'D29'!$B$19:$G$1003,6,0)+VLOOKUP($C31,'D30'!$B$19:$G$1003,6,0)</f>
        <v>38.818133999999979</v>
      </c>
      <c r="E31" s="71">
        <f>VLOOKUP($C31,'D1'!$B$19:$I$1003,8,0)+VLOOKUP($C31,'D2'!$B$19:$I$1003,8,0)+VLOOKUP($C31,'D3'!$B$19:$I$1003,8,0)+VLOOKUP($C31,'D4'!$B$19:$I$1003,8,0)+VLOOKUP($C31,'D5'!$B$19:$I$1003,8,0)+VLOOKUP($C31,'D6'!$B$19:$I$1003,8,0)+VLOOKUP($C31,'D7'!$B$19:$I$1003,8,0)+VLOOKUP($C31,'D8'!$B$19:$I$1003,8,0)+VLOOKUP($C31,'D9'!$B$19:$I$1003,8,0)+VLOOKUP($C31,'D10'!$B$19:$I$1003,8,0)+VLOOKUP($C31,'D11'!$B$19:$I$1003,8,0)+VLOOKUP($C31,'D12'!$B$19:$I$1003,8,0)+VLOOKUP($C31,'D13'!$B$19:$I$1003,8,0)+VLOOKUP($C31,'D14'!$B$19:$I$1003,8,0)+VLOOKUP($C31,'D15'!$B$19:$I$1003,8,0)+VLOOKUP($C31,'D16'!$B$19:$I$1003,8,0)+VLOOKUP($C31,'D17'!$B$19:$I$1003,8,0)+VLOOKUP($C31,'D18'!$B$19:$I$1003,8,0)+VLOOKUP($C31,'D19'!$B$19:$I$1003,8,0)+VLOOKUP($C31,'D20'!$B$19:$I$1003,8,0)+VLOOKUP($C31,'D21'!$B$19:$I$1003,8,0)+VLOOKUP($C31,'D22'!$B$19:$I$1003,8,0)+VLOOKUP($C31,'D23'!$B$19:$I$1003,8,0)+VLOOKUP($C31,'D24'!$B$19:$I$1003,8,0)+VLOOKUP($C31,'D25'!$B$19:$I$1003,8,0)+VLOOKUP($C31,'D26'!$B$19:$I$1003,8,0)+VLOOKUP($C31,'D27'!$B$19:$I$1003,8,0)+VLOOKUP($C31,'D28'!$B$19:$I$1003,8,0)+VLOOKUP($C31,'D29'!$B$19:$I$1003,8,0)+VLOOKUP($C31,'D30'!$B$19:$I$1003,8,0)</f>
        <v>1800.61</v>
      </c>
      <c r="F31" s="72">
        <f t="shared" si="4"/>
        <v>1839.4281339999998</v>
      </c>
      <c r="K31" s="23"/>
      <c r="L31" s="23"/>
      <c r="M31" s="23"/>
    </row>
    <row r="32" spans="2:14" x14ac:dyDescent="0.2">
      <c r="B32" s="81">
        <v>23</v>
      </c>
      <c r="C32" s="80">
        <f t="shared" ref="C32" si="11">EOMONTH(DATE(YEAR(C31),MONTH(C31),DAY(C31)+1),0)</f>
        <v>46053</v>
      </c>
      <c r="D32" s="71">
        <f>VLOOKUP($C32,'D1'!$B$19:$G$1003,6,0)+VLOOKUP($C32,'D2'!$B$19:$G$1003,6,0)+VLOOKUP($C32,'D3'!$B$19:$G$1003,6,0)+VLOOKUP($C32,'D4'!$B$19:$G$1003,6,0)+VLOOKUP($C32,'D5'!$B$19:$G$1003,6,0)+VLOOKUP($C32,'D6'!$B$19:$G$1003,6,0)+VLOOKUP($C32,'D7'!$B$19:$G$1003,6,0)+VLOOKUP($C32,'D8'!$B$19:$G$1003,6,0)+VLOOKUP($C32,'D9'!$B$19:$G$1003,6,0)+VLOOKUP($C32,'D10'!$B$19:$G$1003,6,0)+VLOOKUP($C32,'D11'!$B$19:$G$1003,6,0)+VLOOKUP($C32,'D12'!$B$19:$G$1003,6,0)+VLOOKUP($C32,'D13'!$B$19:$G$1003,6,0)+VLOOKUP($C32,'D14'!$B$19:$G$1003,6,0)+VLOOKUP($C32,'D15'!$B$19:$G$1003,6,0)+VLOOKUP($C32,'D16'!$B$19:$G$1003,6,0)+VLOOKUP($C32,'D17'!$B$19:$G$1003,6,0)+VLOOKUP($C32,'D18'!$B$19:$G$1003,6,0)+VLOOKUP($C32,'D19'!$B$19:$G$1003,6,0)+VLOOKUP($C32,'D20'!$B$19:$G$1003,6,0)+VLOOKUP($C32,'D21'!$B$19:$G$1003,6,0)+VLOOKUP($C32,'D22'!$B$19:$G$1003,6,0)+VLOOKUP($C32,'D23'!$B$19:$G$1003,6,0)+VLOOKUP($C32,'D24'!$B$19:$G$1003,6,0)+VLOOKUP($C32,'D25'!$B$19:$G$1003,6,0)+VLOOKUP($C32,'D26'!$B$19:$G$1003,6,0)+VLOOKUP($C32,'D27'!$B$19:$G$1003,6,0)+VLOOKUP($C32,'D28'!$B$19:$G$1003,6,0)+VLOOKUP($C32,'D29'!$B$19:$G$1003,6,0)+VLOOKUP($C32,'D30'!$B$19:$G$1003,6,0)</f>
        <v>35.832122416666643</v>
      </c>
      <c r="E32" s="71">
        <f>VLOOKUP($C32,'D1'!$B$19:$I$1003,8,0)+VLOOKUP($C32,'D2'!$B$19:$I$1003,8,0)+VLOOKUP($C32,'D3'!$B$19:$I$1003,8,0)+VLOOKUP($C32,'D4'!$B$19:$I$1003,8,0)+VLOOKUP($C32,'D5'!$B$19:$I$1003,8,0)+VLOOKUP($C32,'D6'!$B$19:$I$1003,8,0)+VLOOKUP($C32,'D7'!$B$19:$I$1003,8,0)+VLOOKUP($C32,'D8'!$B$19:$I$1003,8,0)+VLOOKUP($C32,'D9'!$B$19:$I$1003,8,0)+VLOOKUP($C32,'D10'!$B$19:$I$1003,8,0)+VLOOKUP($C32,'D11'!$B$19:$I$1003,8,0)+VLOOKUP($C32,'D12'!$B$19:$I$1003,8,0)+VLOOKUP($C32,'D13'!$B$19:$I$1003,8,0)+VLOOKUP($C32,'D14'!$B$19:$I$1003,8,0)+VLOOKUP($C32,'D15'!$B$19:$I$1003,8,0)+VLOOKUP($C32,'D16'!$B$19:$I$1003,8,0)+VLOOKUP($C32,'D17'!$B$19:$I$1003,8,0)+VLOOKUP($C32,'D18'!$B$19:$I$1003,8,0)+VLOOKUP($C32,'D19'!$B$19:$I$1003,8,0)+VLOOKUP($C32,'D20'!$B$19:$I$1003,8,0)+VLOOKUP($C32,'D21'!$B$19:$I$1003,8,0)+VLOOKUP($C32,'D22'!$B$19:$I$1003,8,0)+VLOOKUP($C32,'D23'!$B$19:$I$1003,8,0)+VLOOKUP($C32,'D24'!$B$19:$I$1003,8,0)+VLOOKUP($C32,'D25'!$B$19:$I$1003,8,0)+VLOOKUP($C32,'D26'!$B$19:$I$1003,8,0)+VLOOKUP($C32,'D27'!$B$19:$I$1003,8,0)+VLOOKUP($C32,'D28'!$B$19:$I$1003,8,0)+VLOOKUP($C32,'D29'!$B$19:$I$1003,8,0)+VLOOKUP($C32,'D30'!$B$19:$I$1003,8,0)</f>
        <v>1800.61</v>
      </c>
      <c r="F32" s="72">
        <f t="shared" si="4"/>
        <v>1836.4421224166665</v>
      </c>
      <c r="K32" s="23"/>
      <c r="L32" s="23"/>
      <c r="M32" s="23"/>
    </row>
    <row r="33" spans="2:13" x14ac:dyDescent="0.2">
      <c r="B33" s="81">
        <v>24</v>
      </c>
      <c r="C33" s="80">
        <f t="shared" ref="C33" si="12">EOMONTH(DATE(YEAR(C32),MONTH(C32),DAY(C32)+1),0)</f>
        <v>46081</v>
      </c>
      <c r="D33" s="71">
        <f>VLOOKUP($C33,'D1'!$B$19:$G$1003,6,0)+VLOOKUP($C33,'D2'!$B$19:$G$1003,6,0)+VLOOKUP($C33,'D3'!$B$19:$G$1003,6,0)+VLOOKUP($C33,'D4'!$B$19:$G$1003,6,0)+VLOOKUP($C33,'D5'!$B$19:$G$1003,6,0)+VLOOKUP($C33,'D6'!$B$19:$G$1003,6,0)+VLOOKUP($C33,'D7'!$B$19:$G$1003,6,0)+VLOOKUP($C33,'D8'!$B$19:$G$1003,6,0)+VLOOKUP($C33,'D9'!$B$19:$G$1003,6,0)+VLOOKUP($C33,'D10'!$B$19:$G$1003,6,0)+VLOOKUP($C33,'D11'!$B$19:$G$1003,6,0)+VLOOKUP($C33,'D12'!$B$19:$G$1003,6,0)+VLOOKUP($C33,'D13'!$B$19:$G$1003,6,0)+VLOOKUP($C33,'D14'!$B$19:$G$1003,6,0)+VLOOKUP($C33,'D15'!$B$19:$G$1003,6,0)+VLOOKUP($C33,'D16'!$B$19:$G$1003,6,0)+VLOOKUP($C33,'D17'!$B$19:$G$1003,6,0)+VLOOKUP($C33,'D18'!$B$19:$G$1003,6,0)+VLOOKUP($C33,'D19'!$B$19:$G$1003,6,0)+VLOOKUP($C33,'D20'!$B$19:$G$1003,6,0)+VLOOKUP($C33,'D21'!$B$19:$G$1003,6,0)+VLOOKUP($C33,'D22'!$B$19:$G$1003,6,0)+VLOOKUP($C33,'D23'!$B$19:$G$1003,6,0)+VLOOKUP($C33,'D24'!$B$19:$G$1003,6,0)+VLOOKUP($C33,'D25'!$B$19:$G$1003,6,0)+VLOOKUP($C33,'D26'!$B$19:$G$1003,6,0)+VLOOKUP($C33,'D27'!$B$19:$G$1003,6,0)+VLOOKUP($C33,'D28'!$B$19:$G$1003,6,0)+VLOOKUP($C33,'D29'!$B$19:$G$1003,6,0)+VLOOKUP($C33,'D30'!$B$19:$G$1003,6,0)</f>
        <v>32.846110833333306</v>
      </c>
      <c r="E33" s="71">
        <f>VLOOKUP($C33,'D1'!$B$19:$I$1003,8,0)+VLOOKUP($C33,'D2'!$B$19:$I$1003,8,0)+VLOOKUP($C33,'D3'!$B$19:$I$1003,8,0)+VLOOKUP($C33,'D4'!$B$19:$I$1003,8,0)+VLOOKUP($C33,'D5'!$B$19:$I$1003,8,0)+VLOOKUP($C33,'D6'!$B$19:$I$1003,8,0)+VLOOKUP($C33,'D7'!$B$19:$I$1003,8,0)+VLOOKUP($C33,'D8'!$B$19:$I$1003,8,0)+VLOOKUP($C33,'D9'!$B$19:$I$1003,8,0)+VLOOKUP($C33,'D10'!$B$19:$I$1003,8,0)+VLOOKUP($C33,'D11'!$B$19:$I$1003,8,0)+VLOOKUP($C33,'D12'!$B$19:$I$1003,8,0)+VLOOKUP($C33,'D13'!$B$19:$I$1003,8,0)+VLOOKUP($C33,'D14'!$B$19:$I$1003,8,0)+VLOOKUP($C33,'D15'!$B$19:$I$1003,8,0)+VLOOKUP($C33,'D16'!$B$19:$I$1003,8,0)+VLOOKUP($C33,'D17'!$B$19:$I$1003,8,0)+VLOOKUP($C33,'D18'!$B$19:$I$1003,8,0)+VLOOKUP($C33,'D19'!$B$19:$I$1003,8,0)+VLOOKUP($C33,'D20'!$B$19:$I$1003,8,0)+VLOOKUP($C33,'D21'!$B$19:$I$1003,8,0)+VLOOKUP($C33,'D22'!$B$19:$I$1003,8,0)+VLOOKUP($C33,'D23'!$B$19:$I$1003,8,0)+VLOOKUP($C33,'D24'!$B$19:$I$1003,8,0)+VLOOKUP($C33,'D25'!$B$19:$I$1003,8,0)+VLOOKUP($C33,'D26'!$B$19:$I$1003,8,0)+VLOOKUP($C33,'D27'!$B$19:$I$1003,8,0)+VLOOKUP($C33,'D28'!$B$19:$I$1003,8,0)+VLOOKUP($C33,'D29'!$B$19:$I$1003,8,0)+VLOOKUP($C33,'D30'!$B$19:$I$1003,8,0)</f>
        <v>1800.61</v>
      </c>
      <c r="F33" s="72">
        <f t="shared" si="4"/>
        <v>1833.4561108333332</v>
      </c>
      <c r="K33" s="23"/>
      <c r="L33" s="23"/>
      <c r="M33" s="23"/>
    </row>
    <row r="34" spans="2:13" x14ac:dyDescent="0.2">
      <c r="B34" s="81">
        <v>25</v>
      </c>
      <c r="C34" s="80">
        <f t="shared" ref="C34" si="13">EOMONTH(DATE(YEAR(C33),MONTH(C33),DAY(C33)+1),0)</f>
        <v>46112</v>
      </c>
      <c r="D34" s="71">
        <f>VLOOKUP($C34,'D1'!$B$19:$G$1003,6,0)+VLOOKUP($C34,'D2'!$B$19:$G$1003,6,0)+VLOOKUP($C34,'D3'!$B$19:$G$1003,6,0)+VLOOKUP($C34,'D4'!$B$19:$G$1003,6,0)+VLOOKUP($C34,'D5'!$B$19:$G$1003,6,0)+VLOOKUP($C34,'D6'!$B$19:$G$1003,6,0)+VLOOKUP($C34,'D7'!$B$19:$G$1003,6,0)+VLOOKUP($C34,'D8'!$B$19:$G$1003,6,0)+VLOOKUP($C34,'D9'!$B$19:$G$1003,6,0)+VLOOKUP($C34,'D10'!$B$19:$G$1003,6,0)+VLOOKUP($C34,'D11'!$B$19:$G$1003,6,0)+VLOOKUP($C34,'D12'!$B$19:$G$1003,6,0)+VLOOKUP($C34,'D13'!$B$19:$G$1003,6,0)+VLOOKUP($C34,'D14'!$B$19:$G$1003,6,0)+VLOOKUP($C34,'D15'!$B$19:$G$1003,6,0)+VLOOKUP($C34,'D16'!$B$19:$G$1003,6,0)+VLOOKUP($C34,'D17'!$B$19:$G$1003,6,0)+VLOOKUP($C34,'D18'!$B$19:$G$1003,6,0)+VLOOKUP($C34,'D19'!$B$19:$G$1003,6,0)+VLOOKUP($C34,'D20'!$B$19:$G$1003,6,0)+VLOOKUP($C34,'D21'!$B$19:$G$1003,6,0)+VLOOKUP($C34,'D22'!$B$19:$G$1003,6,0)+VLOOKUP($C34,'D23'!$B$19:$G$1003,6,0)+VLOOKUP($C34,'D24'!$B$19:$G$1003,6,0)+VLOOKUP($C34,'D25'!$B$19:$G$1003,6,0)+VLOOKUP($C34,'D26'!$B$19:$G$1003,6,0)+VLOOKUP($C34,'D27'!$B$19:$G$1003,6,0)+VLOOKUP($C34,'D28'!$B$19:$G$1003,6,0)+VLOOKUP($C34,'D29'!$B$19:$G$1003,6,0)+VLOOKUP($C34,'D30'!$B$19:$G$1003,6,0)</f>
        <v>29.860099249999973</v>
      </c>
      <c r="E34" s="71">
        <f>VLOOKUP($C34,'D1'!$B$19:$I$1003,8,0)+VLOOKUP($C34,'D2'!$B$19:$I$1003,8,0)+VLOOKUP($C34,'D3'!$B$19:$I$1003,8,0)+VLOOKUP($C34,'D4'!$B$19:$I$1003,8,0)+VLOOKUP($C34,'D5'!$B$19:$I$1003,8,0)+VLOOKUP($C34,'D6'!$B$19:$I$1003,8,0)+VLOOKUP($C34,'D7'!$B$19:$I$1003,8,0)+VLOOKUP($C34,'D8'!$B$19:$I$1003,8,0)+VLOOKUP($C34,'D9'!$B$19:$I$1003,8,0)+VLOOKUP($C34,'D10'!$B$19:$I$1003,8,0)+VLOOKUP($C34,'D11'!$B$19:$I$1003,8,0)+VLOOKUP($C34,'D12'!$B$19:$I$1003,8,0)+VLOOKUP($C34,'D13'!$B$19:$I$1003,8,0)+VLOOKUP($C34,'D14'!$B$19:$I$1003,8,0)+VLOOKUP($C34,'D15'!$B$19:$I$1003,8,0)+VLOOKUP($C34,'D16'!$B$19:$I$1003,8,0)+VLOOKUP($C34,'D17'!$B$19:$I$1003,8,0)+VLOOKUP($C34,'D18'!$B$19:$I$1003,8,0)+VLOOKUP($C34,'D19'!$B$19:$I$1003,8,0)+VLOOKUP($C34,'D20'!$B$19:$I$1003,8,0)+VLOOKUP($C34,'D21'!$B$19:$I$1003,8,0)+VLOOKUP($C34,'D22'!$B$19:$I$1003,8,0)+VLOOKUP($C34,'D23'!$B$19:$I$1003,8,0)+VLOOKUP($C34,'D24'!$B$19:$I$1003,8,0)+VLOOKUP($C34,'D25'!$B$19:$I$1003,8,0)+VLOOKUP($C34,'D26'!$B$19:$I$1003,8,0)+VLOOKUP($C34,'D27'!$B$19:$I$1003,8,0)+VLOOKUP($C34,'D28'!$B$19:$I$1003,8,0)+VLOOKUP($C34,'D29'!$B$19:$I$1003,8,0)+VLOOKUP($C34,'D30'!$B$19:$I$1003,8,0)</f>
        <v>1800.61</v>
      </c>
      <c r="F34" s="72">
        <f t="shared" si="4"/>
        <v>1830.47009925</v>
      </c>
      <c r="K34" s="23"/>
      <c r="L34" s="23"/>
      <c r="M34" s="23"/>
    </row>
    <row r="35" spans="2:13" x14ac:dyDescent="0.2">
      <c r="B35" s="81">
        <v>26</v>
      </c>
      <c r="C35" s="80">
        <f t="shared" ref="C35" si="14">EOMONTH(DATE(YEAR(C34),MONTH(C34),DAY(C34)+1),0)</f>
        <v>46142</v>
      </c>
      <c r="D35" s="71">
        <f>VLOOKUP($C35,'D1'!$B$19:$G$1003,6,0)+VLOOKUP($C35,'D2'!$B$19:$G$1003,6,0)+VLOOKUP($C35,'D3'!$B$19:$G$1003,6,0)+VLOOKUP($C35,'D4'!$B$19:$G$1003,6,0)+VLOOKUP($C35,'D5'!$B$19:$G$1003,6,0)+VLOOKUP($C35,'D6'!$B$19:$G$1003,6,0)+VLOOKUP($C35,'D7'!$B$19:$G$1003,6,0)+VLOOKUP($C35,'D8'!$B$19:$G$1003,6,0)+VLOOKUP($C35,'D9'!$B$19:$G$1003,6,0)+VLOOKUP($C35,'D10'!$B$19:$G$1003,6,0)+VLOOKUP($C35,'D11'!$B$19:$G$1003,6,0)+VLOOKUP($C35,'D12'!$B$19:$G$1003,6,0)+VLOOKUP($C35,'D13'!$B$19:$G$1003,6,0)+VLOOKUP($C35,'D14'!$B$19:$G$1003,6,0)+VLOOKUP($C35,'D15'!$B$19:$G$1003,6,0)+VLOOKUP($C35,'D16'!$B$19:$G$1003,6,0)+VLOOKUP($C35,'D17'!$B$19:$G$1003,6,0)+VLOOKUP($C35,'D18'!$B$19:$G$1003,6,0)+VLOOKUP($C35,'D19'!$B$19:$G$1003,6,0)+VLOOKUP($C35,'D20'!$B$19:$G$1003,6,0)+VLOOKUP($C35,'D21'!$B$19:$G$1003,6,0)+VLOOKUP($C35,'D22'!$B$19:$G$1003,6,0)+VLOOKUP($C35,'D23'!$B$19:$G$1003,6,0)+VLOOKUP($C35,'D24'!$B$19:$G$1003,6,0)+VLOOKUP($C35,'D25'!$B$19:$G$1003,6,0)+VLOOKUP($C35,'D26'!$B$19:$G$1003,6,0)+VLOOKUP($C35,'D27'!$B$19:$G$1003,6,0)+VLOOKUP($C35,'D28'!$B$19:$G$1003,6,0)+VLOOKUP($C35,'D29'!$B$19:$G$1003,6,0)+VLOOKUP($C35,'D30'!$B$19:$G$1003,6,0)</f>
        <v>26.87408766666664</v>
      </c>
      <c r="E35" s="71">
        <f>VLOOKUP($C35,'D1'!$B$19:$I$1003,8,0)+VLOOKUP($C35,'D2'!$B$19:$I$1003,8,0)+VLOOKUP($C35,'D3'!$B$19:$I$1003,8,0)+VLOOKUP($C35,'D4'!$B$19:$I$1003,8,0)+VLOOKUP($C35,'D5'!$B$19:$I$1003,8,0)+VLOOKUP($C35,'D6'!$B$19:$I$1003,8,0)+VLOOKUP($C35,'D7'!$B$19:$I$1003,8,0)+VLOOKUP($C35,'D8'!$B$19:$I$1003,8,0)+VLOOKUP($C35,'D9'!$B$19:$I$1003,8,0)+VLOOKUP($C35,'D10'!$B$19:$I$1003,8,0)+VLOOKUP($C35,'D11'!$B$19:$I$1003,8,0)+VLOOKUP($C35,'D12'!$B$19:$I$1003,8,0)+VLOOKUP($C35,'D13'!$B$19:$I$1003,8,0)+VLOOKUP($C35,'D14'!$B$19:$I$1003,8,0)+VLOOKUP($C35,'D15'!$B$19:$I$1003,8,0)+VLOOKUP($C35,'D16'!$B$19:$I$1003,8,0)+VLOOKUP($C35,'D17'!$B$19:$I$1003,8,0)+VLOOKUP($C35,'D18'!$B$19:$I$1003,8,0)+VLOOKUP($C35,'D19'!$B$19:$I$1003,8,0)+VLOOKUP($C35,'D20'!$B$19:$I$1003,8,0)+VLOOKUP($C35,'D21'!$B$19:$I$1003,8,0)+VLOOKUP($C35,'D22'!$B$19:$I$1003,8,0)+VLOOKUP($C35,'D23'!$B$19:$I$1003,8,0)+VLOOKUP($C35,'D24'!$B$19:$I$1003,8,0)+VLOOKUP($C35,'D25'!$B$19:$I$1003,8,0)+VLOOKUP($C35,'D26'!$B$19:$I$1003,8,0)+VLOOKUP($C35,'D27'!$B$19:$I$1003,8,0)+VLOOKUP($C35,'D28'!$B$19:$I$1003,8,0)+VLOOKUP($C35,'D29'!$B$19:$I$1003,8,0)+VLOOKUP($C35,'D30'!$B$19:$I$1003,8,0)</f>
        <v>1800.61</v>
      </c>
      <c r="F35" s="72">
        <f t="shared" si="4"/>
        <v>1827.4840876666665</v>
      </c>
    </row>
    <row r="36" spans="2:13" x14ac:dyDescent="0.2">
      <c r="B36" s="81">
        <v>27</v>
      </c>
      <c r="C36" s="80">
        <f t="shared" ref="C36" si="15">EOMONTH(DATE(YEAR(C35),MONTH(C35),DAY(C35)+1),0)</f>
        <v>46173</v>
      </c>
      <c r="D36" s="71">
        <f>VLOOKUP($C36,'D1'!$B$19:$G$1003,6,0)+VLOOKUP($C36,'D2'!$B$19:$G$1003,6,0)+VLOOKUP($C36,'D3'!$B$19:$G$1003,6,0)+VLOOKUP($C36,'D4'!$B$19:$G$1003,6,0)+VLOOKUP($C36,'D5'!$B$19:$G$1003,6,0)+VLOOKUP($C36,'D6'!$B$19:$G$1003,6,0)+VLOOKUP($C36,'D7'!$B$19:$G$1003,6,0)+VLOOKUP($C36,'D8'!$B$19:$G$1003,6,0)+VLOOKUP($C36,'D9'!$B$19:$G$1003,6,0)+VLOOKUP($C36,'D10'!$B$19:$G$1003,6,0)+VLOOKUP($C36,'D11'!$B$19:$G$1003,6,0)+VLOOKUP($C36,'D12'!$B$19:$G$1003,6,0)+VLOOKUP($C36,'D13'!$B$19:$G$1003,6,0)+VLOOKUP($C36,'D14'!$B$19:$G$1003,6,0)+VLOOKUP($C36,'D15'!$B$19:$G$1003,6,0)+VLOOKUP($C36,'D16'!$B$19:$G$1003,6,0)+VLOOKUP($C36,'D17'!$B$19:$G$1003,6,0)+VLOOKUP($C36,'D18'!$B$19:$G$1003,6,0)+VLOOKUP($C36,'D19'!$B$19:$G$1003,6,0)+VLOOKUP($C36,'D20'!$B$19:$G$1003,6,0)+VLOOKUP($C36,'D21'!$B$19:$G$1003,6,0)+VLOOKUP($C36,'D22'!$B$19:$G$1003,6,0)+VLOOKUP($C36,'D23'!$B$19:$G$1003,6,0)+VLOOKUP($C36,'D24'!$B$19:$G$1003,6,0)+VLOOKUP($C36,'D25'!$B$19:$G$1003,6,0)+VLOOKUP($C36,'D26'!$B$19:$G$1003,6,0)+VLOOKUP($C36,'D27'!$B$19:$G$1003,6,0)+VLOOKUP($C36,'D28'!$B$19:$G$1003,6,0)+VLOOKUP($C36,'D29'!$B$19:$G$1003,6,0)+VLOOKUP($C36,'D30'!$B$19:$G$1003,6,0)</f>
        <v>23.888076083333303</v>
      </c>
      <c r="E36" s="71">
        <f>VLOOKUP($C36,'D1'!$B$19:$I$1003,8,0)+VLOOKUP($C36,'D2'!$B$19:$I$1003,8,0)+VLOOKUP($C36,'D3'!$B$19:$I$1003,8,0)+VLOOKUP($C36,'D4'!$B$19:$I$1003,8,0)+VLOOKUP($C36,'D5'!$B$19:$I$1003,8,0)+VLOOKUP($C36,'D6'!$B$19:$I$1003,8,0)+VLOOKUP($C36,'D7'!$B$19:$I$1003,8,0)+VLOOKUP($C36,'D8'!$B$19:$I$1003,8,0)+VLOOKUP($C36,'D9'!$B$19:$I$1003,8,0)+VLOOKUP($C36,'D10'!$B$19:$I$1003,8,0)+VLOOKUP($C36,'D11'!$B$19:$I$1003,8,0)+VLOOKUP($C36,'D12'!$B$19:$I$1003,8,0)+VLOOKUP($C36,'D13'!$B$19:$I$1003,8,0)+VLOOKUP($C36,'D14'!$B$19:$I$1003,8,0)+VLOOKUP($C36,'D15'!$B$19:$I$1003,8,0)+VLOOKUP($C36,'D16'!$B$19:$I$1003,8,0)+VLOOKUP($C36,'D17'!$B$19:$I$1003,8,0)+VLOOKUP($C36,'D18'!$B$19:$I$1003,8,0)+VLOOKUP($C36,'D19'!$B$19:$I$1003,8,0)+VLOOKUP($C36,'D20'!$B$19:$I$1003,8,0)+VLOOKUP($C36,'D21'!$B$19:$I$1003,8,0)+VLOOKUP($C36,'D22'!$B$19:$I$1003,8,0)+VLOOKUP($C36,'D23'!$B$19:$I$1003,8,0)+VLOOKUP($C36,'D24'!$B$19:$I$1003,8,0)+VLOOKUP($C36,'D25'!$B$19:$I$1003,8,0)+VLOOKUP($C36,'D26'!$B$19:$I$1003,8,0)+VLOOKUP($C36,'D27'!$B$19:$I$1003,8,0)+VLOOKUP($C36,'D28'!$B$19:$I$1003,8,0)+VLOOKUP($C36,'D29'!$B$19:$I$1003,8,0)+VLOOKUP($C36,'D30'!$B$19:$I$1003,8,0)</f>
        <v>1800.61</v>
      </c>
      <c r="F36" s="72">
        <f t="shared" si="4"/>
        <v>1824.4980760833332</v>
      </c>
    </row>
    <row r="37" spans="2:13" x14ac:dyDescent="0.2">
      <c r="B37" s="81">
        <v>28</v>
      </c>
      <c r="C37" s="80">
        <f t="shared" ref="C37" si="16">EOMONTH(DATE(YEAR(C36),MONTH(C36),DAY(C36)+1),0)</f>
        <v>46203</v>
      </c>
      <c r="D37" s="71">
        <f>VLOOKUP($C37,'D1'!$B$19:$G$1003,6,0)+VLOOKUP($C37,'D2'!$B$19:$G$1003,6,0)+VLOOKUP($C37,'D3'!$B$19:$G$1003,6,0)+VLOOKUP($C37,'D4'!$B$19:$G$1003,6,0)+VLOOKUP($C37,'D5'!$B$19:$G$1003,6,0)+VLOOKUP($C37,'D6'!$B$19:$G$1003,6,0)+VLOOKUP($C37,'D7'!$B$19:$G$1003,6,0)+VLOOKUP($C37,'D8'!$B$19:$G$1003,6,0)+VLOOKUP($C37,'D9'!$B$19:$G$1003,6,0)+VLOOKUP($C37,'D10'!$B$19:$G$1003,6,0)+VLOOKUP($C37,'D11'!$B$19:$G$1003,6,0)+VLOOKUP($C37,'D12'!$B$19:$G$1003,6,0)+VLOOKUP($C37,'D13'!$B$19:$G$1003,6,0)+VLOOKUP($C37,'D14'!$B$19:$G$1003,6,0)+VLOOKUP($C37,'D15'!$B$19:$G$1003,6,0)+VLOOKUP($C37,'D16'!$B$19:$G$1003,6,0)+VLOOKUP($C37,'D17'!$B$19:$G$1003,6,0)+VLOOKUP($C37,'D18'!$B$19:$G$1003,6,0)+VLOOKUP($C37,'D19'!$B$19:$G$1003,6,0)+VLOOKUP($C37,'D20'!$B$19:$G$1003,6,0)+VLOOKUP($C37,'D21'!$B$19:$G$1003,6,0)+VLOOKUP($C37,'D22'!$B$19:$G$1003,6,0)+VLOOKUP($C37,'D23'!$B$19:$G$1003,6,0)+VLOOKUP($C37,'D24'!$B$19:$G$1003,6,0)+VLOOKUP($C37,'D25'!$B$19:$G$1003,6,0)+VLOOKUP($C37,'D26'!$B$19:$G$1003,6,0)+VLOOKUP($C37,'D27'!$B$19:$G$1003,6,0)+VLOOKUP($C37,'D28'!$B$19:$G$1003,6,0)+VLOOKUP($C37,'D29'!$B$19:$G$1003,6,0)+VLOOKUP($C37,'D30'!$B$19:$G$1003,6,0)</f>
        <v>20.90206449999997</v>
      </c>
      <c r="E37" s="71">
        <f>VLOOKUP($C37,'D1'!$B$19:$I$1003,8,0)+VLOOKUP($C37,'D2'!$B$19:$I$1003,8,0)+VLOOKUP($C37,'D3'!$B$19:$I$1003,8,0)+VLOOKUP($C37,'D4'!$B$19:$I$1003,8,0)+VLOOKUP($C37,'D5'!$B$19:$I$1003,8,0)+VLOOKUP($C37,'D6'!$B$19:$I$1003,8,0)+VLOOKUP($C37,'D7'!$B$19:$I$1003,8,0)+VLOOKUP($C37,'D8'!$B$19:$I$1003,8,0)+VLOOKUP($C37,'D9'!$B$19:$I$1003,8,0)+VLOOKUP($C37,'D10'!$B$19:$I$1003,8,0)+VLOOKUP($C37,'D11'!$B$19:$I$1003,8,0)+VLOOKUP($C37,'D12'!$B$19:$I$1003,8,0)+VLOOKUP($C37,'D13'!$B$19:$I$1003,8,0)+VLOOKUP($C37,'D14'!$B$19:$I$1003,8,0)+VLOOKUP($C37,'D15'!$B$19:$I$1003,8,0)+VLOOKUP($C37,'D16'!$B$19:$I$1003,8,0)+VLOOKUP($C37,'D17'!$B$19:$I$1003,8,0)+VLOOKUP($C37,'D18'!$B$19:$I$1003,8,0)+VLOOKUP($C37,'D19'!$B$19:$I$1003,8,0)+VLOOKUP($C37,'D20'!$B$19:$I$1003,8,0)+VLOOKUP($C37,'D21'!$B$19:$I$1003,8,0)+VLOOKUP($C37,'D22'!$B$19:$I$1003,8,0)+VLOOKUP($C37,'D23'!$B$19:$I$1003,8,0)+VLOOKUP($C37,'D24'!$B$19:$I$1003,8,0)+VLOOKUP($C37,'D25'!$B$19:$I$1003,8,0)+VLOOKUP($C37,'D26'!$B$19:$I$1003,8,0)+VLOOKUP($C37,'D27'!$B$19:$I$1003,8,0)+VLOOKUP($C37,'D28'!$B$19:$I$1003,8,0)+VLOOKUP($C37,'D29'!$B$19:$I$1003,8,0)+VLOOKUP($C37,'D30'!$B$19:$I$1003,8,0)</f>
        <v>1800.61</v>
      </c>
      <c r="F37" s="72">
        <f t="shared" ref="F37:F39" si="17">SUM(D37:E37)</f>
        <v>1821.5120645</v>
      </c>
    </row>
    <row r="38" spans="2:13" x14ac:dyDescent="0.2">
      <c r="B38" s="81">
        <v>29</v>
      </c>
      <c r="C38" s="80">
        <f t="shared" ref="C38" si="18">EOMONTH(DATE(YEAR(C37),MONTH(C37),DAY(C37)+1),0)</f>
        <v>46234</v>
      </c>
      <c r="D38" s="71">
        <f>VLOOKUP($C38,'D1'!$B$19:$G$1003,6,0)+VLOOKUP($C38,'D2'!$B$19:$G$1003,6,0)+VLOOKUP($C38,'D3'!$B$19:$G$1003,6,0)+VLOOKUP($C38,'D4'!$B$19:$G$1003,6,0)+VLOOKUP($C38,'D5'!$B$19:$G$1003,6,0)+VLOOKUP($C38,'D6'!$B$19:$G$1003,6,0)+VLOOKUP($C38,'D7'!$B$19:$G$1003,6,0)+VLOOKUP($C38,'D8'!$B$19:$G$1003,6,0)+VLOOKUP($C38,'D9'!$B$19:$G$1003,6,0)+VLOOKUP($C38,'D10'!$B$19:$G$1003,6,0)+VLOOKUP($C38,'D11'!$B$19:$G$1003,6,0)+VLOOKUP($C38,'D12'!$B$19:$G$1003,6,0)+VLOOKUP($C38,'D13'!$B$19:$G$1003,6,0)+VLOOKUP($C38,'D14'!$B$19:$G$1003,6,0)+VLOOKUP($C38,'D15'!$B$19:$G$1003,6,0)+VLOOKUP($C38,'D16'!$B$19:$G$1003,6,0)+VLOOKUP($C38,'D17'!$B$19:$G$1003,6,0)+VLOOKUP($C38,'D18'!$B$19:$G$1003,6,0)+VLOOKUP($C38,'D19'!$B$19:$G$1003,6,0)+VLOOKUP($C38,'D20'!$B$19:$G$1003,6,0)+VLOOKUP($C38,'D21'!$B$19:$G$1003,6,0)+VLOOKUP($C38,'D22'!$B$19:$G$1003,6,0)+VLOOKUP($C38,'D23'!$B$19:$G$1003,6,0)+VLOOKUP($C38,'D24'!$B$19:$G$1003,6,0)+VLOOKUP($C38,'D25'!$B$19:$G$1003,6,0)+VLOOKUP($C38,'D26'!$B$19:$G$1003,6,0)+VLOOKUP($C38,'D27'!$B$19:$G$1003,6,0)+VLOOKUP($C38,'D28'!$B$19:$G$1003,6,0)+VLOOKUP($C38,'D29'!$B$19:$G$1003,6,0)+VLOOKUP($C38,'D30'!$B$19:$G$1003,6,0)</f>
        <v>17.916052916666633</v>
      </c>
      <c r="E38" s="71">
        <f>VLOOKUP($C38,'D1'!$B$19:$I$1003,8,0)+VLOOKUP($C38,'D2'!$B$19:$I$1003,8,0)+VLOOKUP($C38,'D3'!$B$19:$I$1003,8,0)+VLOOKUP($C38,'D4'!$B$19:$I$1003,8,0)+VLOOKUP($C38,'D5'!$B$19:$I$1003,8,0)+VLOOKUP($C38,'D6'!$B$19:$I$1003,8,0)+VLOOKUP($C38,'D7'!$B$19:$I$1003,8,0)+VLOOKUP($C38,'D8'!$B$19:$I$1003,8,0)+VLOOKUP($C38,'D9'!$B$19:$I$1003,8,0)+VLOOKUP($C38,'D10'!$B$19:$I$1003,8,0)+VLOOKUP($C38,'D11'!$B$19:$I$1003,8,0)+VLOOKUP($C38,'D12'!$B$19:$I$1003,8,0)+VLOOKUP($C38,'D13'!$B$19:$I$1003,8,0)+VLOOKUP($C38,'D14'!$B$19:$I$1003,8,0)+VLOOKUP($C38,'D15'!$B$19:$I$1003,8,0)+VLOOKUP($C38,'D16'!$B$19:$I$1003,8,0)+VLOOKUP($C38,'D17'!$B$19:$I$1003,8,0)+VLOOKUP($C38,'D18'!$B$19:$I$1003,8,0)+VLOOKUP($C38,'D19'!$B$19:$I$1003,8,0)+VLOOKUP($C38,'D20'!$B$19:$I$1003,8,0)+VLOOKUP($C38,'D21'!$B$19:$I$1003,8,0)+VLOOKUP($C38,'D22'!$B$19:$I$1003,8,0)+VLOOKUP($C38,'D23'!$B$19:$I$1003,8,0)+VLOOKUP($C38,'D24'!$B$19:$I$1003,8,0)+VLOOKUP($C38,'D25'!$B$19:$I$1003,8,0)+VLOOKUP($C38,'D26'!$B$19:$I$1003,8,0)+VLOOKUP($C38,'D27'!$B$19:$I$1003,8,0)+VLOOKUP($C38,'D28'!$B$19:$I$1003,8,0)+VLOOKUP($C38,'D29'!$B$19:$I$1003,8,0)+VLOOKUP($C38,'D30'!$B$19:$I$1003,8,0)</f>
        <v>1800.61</v>
      </c>
      <c r="F38" s="72">
        <f t="shared" si="17"/>
        <v>1818.5260529166665</v>
      </c>
    </row>
    <row r="39" spans="2:13" x14ac:dyDescent="0.2">
      <c r="B39" s="81">
        <v>30</v>
      </c>
      <c r="C39" s="80">
        <f t="shared" ref="C39" si="19">EOMONTH(DATE(YEAR(C38),MONTH(C38),DAY(C38)+1),0)</f>
        <v>46265</v>
      </c>
      <c r="D39" s="71">
        <f>VLOOKUP($C39,'D1'!$B$19:$G$1003,6,0)+VLOOKUP($C39,'D2'!$B$19:$G$1003,6,0)+VLOOKUP($C39,'D3'!$B$19:$G$1003,6,0)+VLOOKUP($C39,'D4'!$B$19:$G$1003,6,0)+VLOOKUP($C39,'D5'!$B$19:$G$1003,6,0)+VLOOKUP($C39,'D6'!$B$19:$G$1003,6,0)+VLOOKUP($C39,'D7'!$B$19:$G$1003,6,0)+VLOOKUP($C39,'D8'!$B$19:$G$1003,6,0)+VLOOKUP($C39,'D9'!$B$19:$G$1003,6,0)+VLOOKUP($C39,'D10'!$B$19:$G$1003,6,0)+VLOOKUP($C39,'D11'!$B$19:$G$1003,6,0)+VLOOKUP($C39,'D12'!$B$19:$G$1003,6,0)+VLOOKUP($C39,'D13'!$B$19:$G$1003,6,0)+VLOOKUP($C39,'D14'!$B$19:$G$1003,6,0)+VLOOKUP($C39,'D15'!$B$19:$G$1003,6,0)+VLOOKUP($C39,'D16'!$B$19:$G$1003,6,0)+VLOOKUP($C39,'D17'!$B$19:$G$1003,6,0)+VLOOKUP($C39,'D18'!$B$19:$G$1003,6,0)+VLOOKUP($C39,'D19'!$B$19:$G$1003,6,0)+VLOOKUP($C39,'D20'!$B$19:$G$1003,6,0)+VLOOKUP($C39,'D21'!$B$19:$G$1003,6,0)+VLOOKUP($C39,'D22'!$B$19:$G$1003,6,0)+VLOOKUP($C39,'D23'!$B$19:$G$1003,6,0)+VLOOKUP($C39,'D24'!$B$19:$G$1003,6,0)+VLOOKUP($C39,'D25'!$B$19:$G$1003,6,0)+VLOOKUP($C39,'D26'!$B$19:$G$1003,6,0)+VLOOKUP($C39,'D27'!$B$19:$G$1003,6,0)+VLOOKUP($C39,'D28'!$B$19:$G$1003,6,0)+VLOOKUP($C39,'D29'!$B$19:$G$1003,6,0)+VLOOKUP($C39,'D30'!$B$19:$G$1003,6,0)</f>
        <v>14.9300413333333</v>
      </c>
      <c r="E39" s="71">
        <f>VLOOKUP($C39,'D1'!$B$19:$I$1003,8,0)+VLOOKUP($C39,'D2'!$B$19:$I$1003,8,0)+VLOOKUP($C39,'D3'!$B$19:$I$1003,8,0)+VLOOKUP($C39,'D4'!$B$19:$I$1003,8,0)+VLOOKUP($C39,'D5'!$B$19:$I$1003,8,0)+VLOOKUP($C39,'D6'!$B$19:$I$1003,8,0)+VLOOKUP($C39,'D7'!$B$19:$I$1003,8,0)+VLOOKUP($C39,'D8'!$B$19:$I$1003,8,0)+VLOOKUP($C39,'D9'!$B$19:$I$1003,8,0)+VLOOKUP($C39,'D10'!$B$19:$I$1003,8,0)+VLOOKUP($C39,'D11'!$B$19:$I$1003,8,0)+VLOOKUP($C39,'D12'!$B$19:$I$1003,8,0)+VLOOKUP($C39,'D13'!$B$19:$I$1003,8,0)+VLOOKUP($C39,'D14'!$B$19:$I$1003,8,0)+VLOOKUP($C39,'D15'!$B$19:$I$1003,8,0)+VLOOKUP($C39,'D16'!$B$19:$I$1003,8,0)+VLOOKUP($C39,'D17'!$B$19:$I$1003,8,0)+VLOOKUP($C39,'D18'!$B$19:$I$1003,8,0)+VLOOKUP($C39,'D19'!$B$19:$I$1003,8,0)+VLOOKUP($C39,'D20'!$B$19:$I$1003,8,0)+VLOOKUP($C39,'D21'!$B$19:$I$1003,8,0)+VLOOKUP($C39,'D22'!$B$19:$I$1003,8,0)+VLOOKUP($C39,'D23'!$B$19:$I$1003,8,0)+VLOOKUP($C39,'D24'!$B$19:$I$1003,8,0)+VLOOKUP($C39,'D25'!$B$19:$I$1003,8,0)+VLOOKUP($C39,'D26'!$B$19:$I$1003,8,0)+VLOOKUP($C39,'D27'!$B$19:$I$1003,8,0)+VLOOKUP($C39,'D28'!$B$19:$I$1003,8,0)+VLOOKUP($C39,'D29'!$B$19:$I$1003,8,0)+VLOOKUP($C39,'D30'!$B$19:$I$1003,8,0)</f>
        <v>1800.61</v>
      </c>
      <c r="F39" s="72">
        <f t="shared" si="17"/>
        <v>1815.5400413333332</v>
      </c>
    </row>
    <row r="40" spans="2:13" x14ac:dyDescent="0.2">
      <c r="B40" s="81">
        <v>31</v>
      </c>
      <c r="C40" s="80">
        <f t="shared" ref="C40" si="20">EOMONTH(DATE(YEAR(C39),MONTH(C39),DAY(C39)+1),0)</f>
        <v>46295</v>
      </c>
      <c r="D40" s="71">
        <f>VLOOKUP($C40,'D1'!$B$19:$G$1003,6,0)+VLOOKUP($C40,'D2'!$B$19:$G$1003,6,0)+VLOOKUP($C40,'D3'!$B$19:$G$1003,6,0)+VLOOKUP($C40,'D4'!$B$19:$G$1003,6,0)+VLOOKUP($C40,'D5'!$B$19:$G$1003,6,0)+VLOOKUP($C40,'D6'!$B$19:$G$1003,6,0)+VLOOKUP($C40,'D7'!$B$19:$G$1003,6,0)+VLOOKUP($C40,'D8'!$B$19:$G$1003,6,0)+VLOOKUP($C40,'D9'!$B$19:$G$1003,6,0)+VLOOKUP($C40,'D10'!$B$19:$G$1003,6,0)+VLOOKUP($C40,'D11'!$B$19:$G$1003,6,0)+VLOOKUP($C40,'D12'!$B$19:$G$1003,6,0)+VLOOKUP($C40,'D13'!$B$19:$G$1003,6,0)+VLOOKUP($C40,'D14'!$B$19:$G$1003,6,0)+VLOOKUP($C40,'D15'!$B$19:$G$1003,6,0)+VLOOKUP($C40,'D16'!$B$19:$G$1003,6,0)+VLOOKUP($C40,'D17'!$B$19:$G$1003,6,0)+VLOOKUP($C40,'D18'!$B$19:$G$1003,6,0)+VLOOKUP($C40,'D19'!$B$19:$G$1003,6,0)+VLOOKUP($C40,'D20'!$B$19:$G$1003,6,0)+VLOOKUP($C40,'D21'!$B$19:$G$1003,6,0)+VLOOKUP($C40,'D22'!$B$19:$G$1003,6,0)+VLOOKUP($C40,'D23'!$B$19:$G$1003,6,0)+VLOOKUP($C40,'D24'!$B$19:$G$1003,6,0)+VLOOKUP($C40,'D25'!$B$19:$G$1003,6,0)+VLOOKUP($C40,'D26'!$B$19:$G$1003,6,0)+VLOOKUP($C40,'D27'!$B$19:$G$1003,6,0)+VLOOKUP($C40,'D28'!$B$19:$G$1003,6,0)+VLOOKUP($C40,'D29'!$B$19:$G$1003,6,0)+VLOOKUP($C40,'D30'!$B$19:$G$1003,6,0)</f>
        <v>11.944029749999965</v>
      </c>
      <c r="E40" s="71">
        <f>VLOOKUP($C40,'D1'!$B$19:$I$1003,8,0)+VLOOKUP($C40,'D2'!$B$19:$I$1003,8,0)+VLOOKUP($C40,'D3'!$B$19:$I$1003,8,0)+VLOOKUP($C40,'D4'!$B$19:$I$1003,8,0)+VLOOKUP($C40,'D5'!$B$19:$I$1003,8,0)+VLOOKUP($C40,'D6'!$B$19:$I$1003,8,0)+VLOOKUP($C40,'D7'!$B$19:$I$1003,8,0)+VLOOKUP($C40,'D8'!$B$19:$I$1003,8,0)+VLOOKUP($C40,'D9'!$B$19:$I$1003,8,0)+VLOOKUP($C40,'D10'!$B$19:$I$1003,8,0)+VLOOKUP($C40,'D11'!$B$19:$I$1003,8,0)+VLOOKUP($C40,'D12'!$B$19:$I$1003,8,0)+VLOOKUP($C40,'D13'!$B$19:$I$1003,8,0)+VLOOKUP($C40,'D14'!$B$19:$I$1003,8,0)+VLOOKUP($C40,'D15'!$B$19:$I$1003,8,0)+VLOOKUP($C40,'D16'!$B$19:$I$1003,8,0)+VLOOKUP($C40,'D17'!$B$19:$I$1003,8,0)+VLOOKUP($C40,'D18'!$B$19:$I$1003,8,0)+VLOOKUP($C40,'D19'!$B$19:$I$1003,8,0)+VLOOKUP($C40,'D20'!$B$19:$I$1003,8,0)+VLOOKUP($C40,'D21'!$B$19:$I$1003,8,0)+VLOOKUP($C40,'D22'!$B$19:$I$1003,8,0)+VLOOKUP($C40,'D23'!$B$19:$I$1003,8,0)+VLOOKUP($C40,'D24'!$B$19:$I$1003,8,0)+VLOOKUP($C40,'D25'!$B$19:$I$1003,8,0)+VLOOKUP($C40,'D26'!$B$19:$I$1003,8,0)+VLOOKUP($C40,'D27'!$B$19:$I$1003,8,0)+VLOOKUP($C40,'D28'!$B$19:$I$1003,8,0)+VLOOKUP($C40,'D29'!$B$19:$I$1003,8,0)+VLOOKUP($C40,'D30'!$B$19:$I$1003,8,0)</f>
        <v>1800.61</v>
      </c>
      <c r="F40" s="72">
        <f t="shared" ref="F40:F45" si="21">SUM(D40:E40)</f>
        <v>1812.5540297499999</v>
      </c>
    </row>
    <row r="41" spans="2:13" x14ac:dyDescent="0.2">
      <c r="B41" s="81">
        <v>32</v>
      </c>
      <c r="C41" s="80">
        <f t="shared" ref="C41" si="22">EOMONTH(DATE(YEAR(C40),MONTH(C40),DAY(C40)+1),0)</f>
        <v>46326</v>
      </c>
      <c r="D41" s="71">
        <f>VLOOKUP($C41,'D1'!$B$19:$G$1003,6,0)+VLOOKUP($C41,'D2'!$B$19:$G$1003,6,0)+VLOOKUP($C41,'D3'!$B$19:$G$1003,6,0)+VLOOKUP($C41,'D4'!$B$19:$G$1003,6,0)+VLOOKUP($C41,'D5'!$B$19:$G$1003,6,0)+VLOOKUP($C41,'D6'!$B$19:$G$1003,6,0)+VLOOKUP($C41,'D7'!$B$19:$G$1003,6,0)+VLOOKUP($C41,'D8'!$B$19:$G$1003,6,0)+VLOOKUP($C41,'D9'!$B$19:$G$1003,6,0)+VLOOKUP($C41,'D10'!$B$19:$G$1003,6,0)+VLOOKUP($C41,'D11'!$B$19:$G$1003,6,0)+VLOOKUP($C41,'D12'!$B$19:$G$1003,6,0)+VLOOKUP($C41,'D13'!$B$19:$G$1003,6,0)+VLOOKUP($C41,'D14'!$B$19:$G$1003,6,0)+VLOOKUP($C41,'D15'!$B$19:$G$1003,6,0)+VLOOKUP($C41,'D16'!$B$19:$G$1003,6,0)+VLOOKUP($C41,'D17'!$B$19:$G$1003,6,0)+VLOOKUP($C41,'D18'!$B$19:$G$1003,6,0)+VLOOKUP($C41,'D19'!$B$19:$G$1003,6,0)+VLOOKUP($C41,'D20'!$B$19:$G$1003,6,0)+VLOOKUP($C41,'D21'!$B$19:$G$1003,6,0)+VLOOKUP($C41,'D22'!$B$19:$G$1003,6,0)+VLOOKUP($C41,'D23'!$B$19:$G$1003,6,0)+VLOOKUP($C41,'D24'!$B$19:$G$1003,6,0)+VLOOKUP($C41,'D25'!$B$19:$G$1003,6,0)+VLOOKUP($C41,'D26'!$B$19:$G$1003,6,0)+VLOOKUP($C41,'D27'!$B$19:$G$1003,6,0)+VLOOKUP($C41,'D28'!$B$19:$G$1003,6,0)+VLOOKUP($C41,'D29'!$B$19:$G$1003,6,0)+VLOOKUP($C41,'D30'!$B$19:$G$1003,6,0)</f>
        <v>8.9580181666666334</v>
      </c>
      <c r="E41" s="71">
        <f>VLOOKUP($C41,'D1'!$B$19:$I$1003,8,0)+VLOOKUP($C41,'D2'!$B$19:$I$1003,8,0)+VLOOKUP($C41,'D3'!$B$19:$I$1003,8,0)+VLOOKUP($C41,'D4'!$B$19:$I$1003,8,0)+VLOOKUP($C41,'D5'!$B$19:$I$1003,8,0)+VLOOKUP($C41,'D6'!$B$19:$I$1003,8,0)+VLOOKUP($C41,'D7'!$B$19:$I$1003,8,0)+VLOOKUP($C41,'D8'!$B$19:$I$1003,8,0)+VLOOKUP($C41,'D9'!$B$19:$I$1003,8,0)+VLOOKUP($C41,'D10'!$B$19:$I$1003,8,0)+VLOOKUP($C41,'D11'!$B$19:$I$1003,8,0)+VLOOKUP($C41,'D12'!$B$19:$I$1003,8,0)+VLOOKUP($C41,'D13'!$B$19:$I$1003,8,0)+VLOOKUP($C41,'D14'!$B$19:$I$1003,8,0)+VLOOKUP($C41,'D15'!$B$19:$I$1003,8,0)+VLOOKUP($C41,'D16'!$B$19:$I$1003,8,0)+VLOOKUP($C41,'D17'!$B$19:$I$1003,8,0)+VLOOKUP($C41,'D18'!$B$19:$I$1003,8,0)+VLOOKUP($C41,'D19'!$B$19:$I$1003,8,0)+VLOOKUP($C41,'D20'!$B$19:$I$1003,8,0)+VLOOKUP($C41,'D21'!$B$19:$I$1003,8,0)+VLOOKUP($C41,'D22'!$B$19:$I$1003,8,0)+VLOOKUP($C41,'D23'!$B$19:$I$1003,8,0)+VLOOKUP($C41,'D24'!$B$19:$I$1003,8,0)+VLOOKUP($C41,'D25'!$B$19:$I$1003,8,0)+VLOOKUP($C41,'D26'!$B$19:$I$1003,8,0)+VLOOKUP($C41,'D27'!$B$19:$I$1003,8,0)+VLOOKUP($C41,'D28'!$B$19:$I$1003,8,0)+VLOOKUP($C41,'D29'!$B$19:$I$1003,8,0)+VLOOKUP($C41,'D30'!$B$19:$I$1003,8,0)</f>
        <v>1800.61</v>
      </c>
      <c r="F41" s="72">
        <f t="shared" si="21"/>
        <v>1809.5680181666664</v>
      </c>
    </row>
    <row r="42" spans="2:13" x14ac:dyDescent="0.2">
      <c r="B42" s="81">
        <v>33</v>
      </c>
      <c r="C42" s="80">
        <f t="shared" ref="C42" si="23">EOMONTH(DATE(YEAR(C41),MONTH(C41),DAY(C41)+1),0)</f>
        <v>46356</v>
      </c>
      <c r="D42" s="71">
        <f>VLOOKUP($C42,'D1'!$B$19:$G$1003,6,0)+VLOOKUP($C42,'D2'!$B$19:$G$1003,6,0)+VLOOKUP($C42,'D3'!$B$19:$G$1003,6,0)+VLOOKUP($C42,'D4'!$B$19:$G$1003,6,0)+VLOOKUP($C42,'D5'!$B$19:$G$1003,6,0)+VLOOKUP($C42,'D6'!$B$19:$G$1003,6,0)+VLOOKUP($C42,'D7'!$B$19:$G$1003,6,0)+VLOOKUP($C42,'D8'!$B$19:$G$1003,6,0)+VLOOKUP($C42,'D9'!$B$19:$G$1003,6,0)+VLOOKUP($C42,'D10'!$B$19:$G$1003,6,0)+VLOOKUP($C42,'D11'!$B$19:$G$1003,6,0)+VLOOKUP($C42,'D12'!$B$19:$G$1003,6,0)+VLOOKUP($C42,'D13'!$B$19:$G$1003,6,0)+VLOOKUP($C42,'D14'!$B$19:$G$1003,6,0)+VLOOKUP($C42,'D15'!$B$19:$G$1003,6,0)+VLOOKUP($C42,'D16'!$B$19:$G$1003,6,0)+VLOOKUP($C42,'D17'!$B$19:$G$1003,6,0)+VLOOKUP($C42,'D18'!$B$19:$G$1003,6,0)+VLOOKUP($C42,'D19'!$B$19:$G$1003,6,0)+VLOOKUP($C42,'D20'!$B$19:$G$1003,6,0)+VLOOKUP($C42,'D21'!$B$19:$G$1003,6,0)+VLOOKUP($C42,'D22'!$B$19:$G$1003,6,0)+VLOOKUP($C42,'D23'!$B$19:$G$1003,6,0)+VLOOKUP($C42,'D24'!$B$19:$G$1003,6,0)+VLOOKUP($C42,'D25'!$B$19:$G$1003,6,0)+VLOOKUP($C42,'D26'!$B$19:$G$1003,6,0)+VLOOKUP($C42,'D27'!$B$19:$G$1003,6,0)+VLOOKUP($C42,'D28'!$B$19:$G$1003,6,0)+VLOOKUP($C42,'D29'!$B$19:$G$1003,6,0)+VLOOKUP($C42,'D30'!$B$19:$G$1003,6,0)</f>
        <v>5.9720065833333003</v>
      </c>
      <c r="E42" s="71">
        <f>VLOOKUP($C42,'D1'!$B$19:$I$1003,8,0)+VLOOKUP($C42,'D2'!$B$19:$I$1003,8,0)+VLOOKUP($C42,'D3'!$B$19:$I$1003,8,0)+VLOOKUP($C42,'D4'!$B$19:$I$1003,8,0)+VLOOKUP($C42,'D5'!$B$19:$I$1003,8,0)+VLOOKUP($C42,'D6'!$B$19:$I$1003,8,0)+VLOOKUP($C42,'D7'!$B$19:$I$1003,8,0)+VLOOKUP($C42,'D8'!$B$19:$I$1003,8,0)+VLOOKUP($C42,'D9'!$B$19:$I$1003,8,0)+VLOOKUP($C42,'D10'!$B$19:$I$1003,8,0)+VLOOKUP($C42,'D11'!$B$19:$I$1003,8,0)+VLOOKUP($C42,'D12'!$B$19:$I$1003,8,0)+VLOOKUP($C42,'D13'!$B$19:$I$1003,8,0)+VLOOKUP($C42,'D14'!$B$19:$I$1003,8,0)+VLOOKUP($C42,'D15'!$B$19:$I$1003,8,0)+VLOOKUP($C42,'D16'!$B$19:$I$1003,8,0)+VLOOKUP($C42,'D17'!$B$19:$I$1003,8,0)+VLOOKUP($C42,'D18'!$B$19:$I$1003,8,0)+VLOOKUP($C42,'D19'!$B$19:$I$1003,8,0)+VLOOKUP($C42,'D20'!$B$19:$I$1003,8,0)+VLOOKUP($C42,'D21'!$B$19:$I$1003,8,0)+VLOOKUP($C42,'D22'!$B$19:$I$1003,8,0)+VLOOKUP($C42,'D23'!$B$19:$I$1003,8,0)+VLOOKUP($C42,'D24'!$B$19:$I$1003,8,0)+VLOOKUP($C42,'D25'!$B$19:$I$1003,8,0)+VLOOKUP($C42,'D26'!$B$19:$I$1003,8,0)+VLOOKUP($C42,'D27'!$B$19:$I$1003,8,0)+VLOOKUP($C42,'D28'!$B$19:$I$1003,8,0)+VLOOKUP($C42,'D29'!$B$19:$I$1003,8,0)+VLOOKUP($C42,'D30'!$B$19:$I$1003,8,0)</f>
        <v>1800.61</v>
      </c>
      <c r="F42" s="72">
        <f t="shared" si="21"/>
        <v>1806.5820065833332</v>
      </c>
    </row>
    <row r="43" spans="2:13" x14ac:dyDescent="0.2">
      <c r="B43" s="81">
        <v>34</v>
      </c>
      <c r="C43" s="80">
        <f t="shared" ref="C43" si="24">EOMONTH(DATE(YEAR(C42),MONTH(C42),DAY(C42)+1),0)</f>
        <v>46387</v>
      </c>
      <c r="D43" s="71">
        <f>VLOOKUP($C43,'D1'!$B$19:$G$1003,6,0)+VLOOKUP($C43,'D2'!$B$19:$G$1003,6,0)+VLOOKUP($C43,'D3'!$B$19:$G$1003,6,0)+VLOOKUP($C43,'D4'!$B$19:$G$1003,6,0)+VLOOKUP($C43,'D5'!$B$19:$G$1003,6,0)+VLOOKUP($C43,'D6'!$B$19:$G$1003,6,0)+VLOOKUP($C43,'D7'!$B$19:$G$1003,6,0)+VLOOKUP($C43,'D8'!$B$19:$G$1003,6,0)+VLOOKUP($C43,'D9'!$B$19:$G$1003,6,0)+VLOOKUP($C43,'D10'!$B$19:$G$1003,6,0)+VLOOKUP($C43,'D11'!$B$19:$G$1003,6,0)+VLOOKUP($C43,'D12'!$B$19:$G$1003,6,0)+VLOOKUP($C43,'D13'!$B$19:$G$1003,6,0)+VLOOKUP($C43,'D14'!$B$19:$G$1003,6,0)+VLOOKUP($C43,'D15'!$B$19:$G$1003,6,0)+VLOOKUP($C43,'D16'!$B$19:$G$1003,6,0)+VLOOKUP($C43,'D17'!$B$19:$G$1003,6,0)+VLOOKUP($C43,'D18'!$B$19:$G$1003,6,0)+VLOOKUP($C43,'D19'!$B$19:$G$1003,6,0)+VLOOKUP($C43,'D20'!$B$19:$G$1003,6,0)+VLOOKUP($C43,'D21'!$B$19:$G$1003,6,0)+VLOOKUP($C43,'D22'!$B$19:$G$1003,6,0)+VLOOKUP($C43,'D23'!$B$19:$G$1003,6,0)+VLOOKUP($C43,'D24'!$B$19:$G$1003,6,0)+VLOOKUP($C43,'D25'!$B$19:$G$1003,6,0)+VLOOKUP($C43,'D26'!$B$19:$G$1003,6,0)+VLOOKUP($C43,'D27'!$B$19:$G$1003,6,0)+VLOOKUP($C43,'D28'!$B$19:$G$1003,6,0)+VLOOKUP($C43,'D29'!$B$19:$G$1003,6,0)+VLOOKUP($C43,'D30'!$B$19:$G$1003,6,0)</f>
        <v>2.9859949999999671</v>
      </c>
      <c r="E43" s="71">
        <f>VLOOKUP($C43,'D1'!$B$19:$I$1003,8,0)+VLOOKUP($C43,'D2'!$B$19:$I$1003,8,0)+VLOOKUP($C43,'D3'!$B$19:$I$1003,8,0)+VLOOKUP($C43,'D4'!$B$19:$I$1003,8,0)+VLOOKUP($C43,'D5'!$B$19:$I$1003,8,0)+VLOOKUP($C43,'D6'!$B$19:$I$1003,8,0)+VLOOKUP($C43,'D7'!$B$19:$I$1003,8,0)+VLOOKUP($C43,'D8'!$B$19:$I$1003,8,0)+VLOOKUP($C43,'D9'!$B$19:$I$1003,8,0)+VLOOKUP($C43,'D10'!$B$19:$I$1003,8,0)+VLOOKUP($C43,'D11'!$B$19:$I$1003,8,0)+VLOOKUP($C43,'D12'!$B$19:$I$1003,8,0)+VLOOKUP($C43,'D13'!$B$19:$I$1003,8,0)+VLOOKUP($C43,'D14'!$B$19:$I$1003,8,0)+VLOOKUP($C43,'D15'!$B$19:$I$1003,8,0)+VLOOKUP($C43,'D16'!$B$19:$I$1003,8,0)+VLOOKUP($C43,'D17'!$B$19:$I$1003,8,0)+VLOOKUP($C43,'D18'!$B$19:$I$1003,8,0)+VLOOKUP($C43,'D19'!$B$19:$I$1003,8,0)+VLOOKUP($C43,'D20'!$B$19:$I$1003,8,0)+VLOOKUP($C43,'D21'!$B$19:$I$1003,8,0)+VLOOKUP($C43,'D22'!$B$19:$I$1003,8,0)+VLOOKUP($C43,'D23'!$B$19:$I$1003,8,0)+VLOOKUP($C43,'D24'!$B$19:$I$1003,8,0)+VLOOKUP($C43,'D25'!$B$19:$I$1003,8,0)+VLOOKUP($C43,'D26'!$B$19:$I$1003,8,0)+VLOOKUP($C43,'D27'!$B$19:$I$1003,8,0)+VLOOKUP($C43,'D28'!$B$19:$I$1003,8,0)+VLOOKUP($C43,'D29'!$B$19:$I$1003,8,0)+VLOOKUP($C43,'D30'!$B$19:$I$1003,8,0)</f>
        <v>1800.5999999999801</v>
      </c>
      <c r="F43" s="72">
        <f t="shared" si="21"/>
        <v>1803.5859949999801</v>
      </c>
    </row>
    <row r="44" spans="2:13" x14ac:dyDescent="0.2">
      <c r="B44" s="81">
        <v>35</v>
      </c>
      <c r="C44" s="80">
        <f t="shared" ref="C44" si="25">EOMONTH(DATE(YEAR(C43),MONTH(C43),DAY(C43)+1),0)</f>
        <v>46418</v>
      </c>
      <c r="D44" s="71">
        <f>VLOOKUP($C44,'D1'!$B$19:$G$1003,6,0)+VLOOKUP($C44,'D2'!$B$19:$G$1003,6,0)+VLOOKUP($C44,'D3'!$B$19:$G$1003,6,0)+VLOOKUP($C44,'D4'!$B$19:$G$1003,6,0)+VLOOKUP($C44,'D5'!$B$19:$G$1003,6,0)+VLOOKUP($C44,'D6'!$B$19:$G$1003,6,0)+VLOOKUP($C44,'D7'!$B$19:$G$1003,6,0)+VLOOKUP($C44,'D8'!$B$19:$G$1003,6,0)+VLOOKUP($C44,'D9'!$B$19:$G$1003,6,0)+VLOOKUP($C44,'D10'!$B$19:$G$1003,6,0)+VLOOKUP($C44,'D11'!$B$19:$G$1003,6,0)+VLOOKUP($C44,'D12'!$B$19:$G$1003,6,0)+VLOOKUP($C44,'D13'!$B$19:$G$1003,6,0)+VLOOKUP($C44,'D14'!$B$19:$G$1003,6,0)+VLOOKUP($C44,'D15'!$B$19:$G$1003,6,0)+VLOOKUP($C44,'D16'!$B$19:$G$1003,6,0)+VLOOKUP($C44,'D17'!$B$19:$G$1003,6,0)+VLOOKUP($C44,'D18'!$B$19:$G$1003,6,0)+VLOOKUP($C44,'D19'!$B$19:$G$1003,6,0)+VLOOKUP($C44,'D20'!$B$19:$G$1003,6,0)+VLOOKUP($C44,'D21'!$B$19:$G$1003,6,0)+VLOOKUP($C44,'D22'!$B$19:$G$1003,6,0)+VLOOKUP($C44,'D23'!$B$19:$G$1003,6,0)+VLOOKUP($C44,'D24'!$B$19:$G$1003,6,0)+VLOOKUP($C44,'D25'!$B$19:$G$1003,6,0)+VLOOKUP($C44,'D26'!$B$19:$G$1003,6,0)+VLOOKUP($C44,'D27'!$B$19:$G$1003,6,0)+VLOOKUP($C44,'D28'!$B$19:$G$1003,6,0)+VLOOKUP($C44,'D29'!$B$19:$G$1003,6,0)+VLOOKUP($C44,'D30'!$B$19:$G$1003,6,0)</f>
        <v>0</v>
      </c>
      <c r="E44" s="71">
        <f>VLOOKUP($C44,'D1'!$B$19:$I$1003,8,0)+VLOOKUP($C44,'D2'!$B$19:$I$1003,8,0)+VLOOKUP($C44,'D3'!$B$19:$I$1003,8,0)+VLOOKUP($C44,'D4'!$B$19:$I$1003,8,0)+VLOOKUP($C44,'D5'!$B$19:$I$1003,8,0)+VLOOKUP($C44,'D6'!$B$19:$I$1003,8,0)+VLOOKUP($C44,'D7'!$B$19:$I$1003,8,0)+VLOOKUP($C44,'D8'!$B$19:$I$1003,8,0)+VLOOKUP($C44,'D9'!$B$19:$I$1003,8,0)+VLOOKUP($C44,'D10'!$B$19:$I$1003,8,0)+VLOOKUP($C44,'D11'!$B$19:$I$1003,8,0)+VLOOKUP($C44,'D12'!$B$19:$I$1003,8,0)+VLOOKUP($C44,'D13'!$B$19:$I$1003,8,0)+VLOOKUP($C44,'D14'!$B$19:$I$1003,8,0)+VLOOKUP($C44,'D15'!$B$19:$I$1003,8,0)+VLOOKUP($C44,'D16'!$B$19:$I$1003,8,0)+VLOOKUP($C44,'D17'!$B$19:$I$1003,8,0)+VLOOKUP($C44,'D18'!$B$19:$I$1003,8,0)+VLOOKUP($C44,'D19'!$B$19:$I$1003,8,0)+VLOOKUP($C44,'D20'!$B$19:$I$1003,8,0)+VLOOKUP($C44,'D21'!$B$19:$I$1003,8,0)+VLOOKUP($C44,'D22'!$B$19:$I$1003,8,0)+VLOOKUP($C44,'D23'!$B$19:$I$1003,8,0)+VLOOKUP($C44,'D24'!$B$19:$I$1003,8,0)+VLOOKUP($C44,'D25'!$B$19:$I$1003,8,0)+VLOOKUP($C44,'D26'!$B$19:$I$1003,8,0)+VLOOKUP($C44,'D27'!$B$19:$I$1003,8,0)+VLOOKUP($C44,'D28'!$B$19:$I$1003,8,0)+VLOOKUP($C44,'D29'!$B$19:$I$1003,8,0)+VLOOKUP($C44,'D30'!$B$19:$I$1003,8,0)</f>
        <v>0</v>
      </c>
      <c r="F44" s="72">
        <f t="shared" si="21"/>
        <v>0</v>
      </c>
    </row>
    <row r="45" spans="2:13" x14ac:dyDescent="0.2">
      <c r="B45" s="81">
        <v>36</v>
      </c>
      <c r="C45" s="80">
        <f t="shared" ref="C45" si="26">EOMONTH(DATE(YEAR(C44),MONTH(C44),DAY(C44)+1),0)</f>
        <v>46446</v>
      </c>
      <c r="D45" s="71">
        <f>VLOOKUP($C45,'D1'!$B$19:$G$1003,6,0)+VLOOKUP($C45,'D2'!$B$19:$G$1003,6,0)+VLOOKUP($C45,'D3'!$B$19:$G$1003,6,0)+VLOOKUP($C45,'D4'!$B$19:$G$1003,6,0)+VLOOKUP($C45,'D5'!$B$19:$G$1003,6,0)+VLOOKUP($C45,'D6'!$B$19:$G$1003,6,0)+VLOOKUP($C45,'D7'!$B$19:$G$1003,6,0)+VLOOKUP($C45,'D8'!$B$19:$G$1003,6,0)+VLOOKUP($C45,'D9'!$B$19:$G$1003,6,0)+VLOOKUP($C45,'D10'!$B$19:$G$1003,6,0)+VLOOKUP($C45,'D11'!$B$19:$G$1003,6,0)+VLOOKUP($C45,'D12'!$B$19:$G$1003,6,0)+VLOOKUP($C45,'D13'!$B$19:$G$1003,6,0)+VLOOKUP($C45,'D14'!$B$19:$G$1003,6,0)+VLOOKUP($C45,'D15'!$B$19:$G$1003,6,0)+VLOOKUP($C45,'D16'!$B$19:$G$1003,6,0)+VLOOKUP($C45,'D17'!$B$19:$G$1003,6,0)+VLOOKUP($C45,'D18'!$B$19:$G$1003,6,0)+VLOOKUP($C45,'D19'!$B$19:$G$1003,6,0)+VLOOKUP($C45,'D20'!$B$19:$G$1003,6,0)+VLOOKUP($C45,'D21'!$B$19:$G$1003,6,0)+VLOOKUP($C45,'D22'!$B$19:$G$1003,6,0)+VLOOKUP($C45,'D23'!$B$19:$G$1003,6,0)+VLOOKUP($C45,'D24'!$B$19:$G$1003,6,0)+VLOOKUP($C45,'D25'!$B$19:$G$1003,6,0)+VLOOKUP($C45,'D26'!$B$19:$G$1003,6,0)+VLOOKUP($C45,'D27'!$B$19:$G$1003,6,0)+VLOOKUP($C45,'D28'!$B$19:$G$1003,6,0)+VLOOKUP($C45,'D29'!$B$19:$G$1003,6,0)+VLOOKUP($C45,'D30'!$B$19:$G$1003,6,0)</f>
        <v>0</v>
      </c>
      <c r="E45" s="71">
        <f>VLOOKUP($C45,'D1'!$B$19:$I$1003,8,0)+VLOOKUP($C45,'D2'!$B$19:$I$1003,8,0)+VLOOKUP($C45,'D3'!$B$19:$I$1003,8,0)+VLOOKUP($C45,'D4'!$B$19:$I$1003,8,0)+VLOOKUP($C45,'D5'!$B$19:$I$1003,8,0)+VLOOKUP($C45,'D6'!$B$19:$I$1003,8,0)+VLOOKUP($C45,'D7'!$B$19:$I$1003,8,0)+VLOOKUP($C45,'D8'!$B$19:$I$1003,8,0)+VLOOKUP($C45,'D9'!$B$19:$I$1003,8,0)+VLOOKUP($C45,'D10'!$B$19:$I$1003,8,0)+VLOOKUP($C45,'D11'!$B$19:$I$1003,8,0)+VLOOKUP($C45,'D12'!$B$19:$I$1003,8,0)+VLOOKUP($C45,'D13'!$B$19:$I$1003,8,0)+VLOOKUP($C45,'D14'!$B$19:$I$1003,8,0)+VLOOKUP($C45,'D15'!$B$19:$I$1003,8,0)+VLOOKUP($C45,'D16'!$B$19:$I$1003,8,0)+VLOOKUP($C45,'D17'!$B$19:$I$1003,8,0)+VLOOKUP($C45,'D18'!$B$19:$I$1003,8,0)+VLOOKUP($C45,'D19'!$B$19:$I$1003,8,0)+VLOOKUP($C45,'D20'!$B$19:$I$1003,8,0)+VLOOKUP($C45,'D21'!$B$19:$I$1003,8,0)+VLOOKUP($C45,'D22'!$B$19:$I$1003,8,0)+VLOOKUP($C45,'D23'!$B$19:$I$1003,8,0)+VLOOKUP($C45,'D24'!$B$19:$I$1003,8,0)+VLOOKUP($C45,'D25'!$B$19:$I$1003,8,0)+VLOOKUP($C45,'D26'!$B$19:$I$1003,8,0)+VLOOKUP($C45,'D27'!$B$19:$I$1003,8,0)+VLOOKUP($C45,'D28'!$B$19:$I$1003,8,0)+VLOOKUP($C45,'D29'!$B$19:$I$1003,8,0)+VLOOKUP($C45,'D30'!$B$19:$I$1003,8,0)</f>
        <v>0</v>
      </c>
      <c r="F45" s="72">
        <f t="shared" si="21"/>
        <v>0</v>
      </c>
    </row>
  </sheetData>
  <sheetProtection password="CD93" sheet="1" selectLockedCells="1"/>
  <mergeCells count="3">
    <mergeCell ref="D7:F7"/>
    <mergeCell ref="B7:B8"/>
    <mergeCell ref="C7:C8"/>
  </mergeCell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68" priority="3">
      <formula>ISEVEN(YEAR($B19))</formula>
    </cfRule>
  </conditionalFormatting>
  <conditionalFormatting sqref="B19:D642">
    <cfRule type="expression" dxfId="67" priority="2">
      <formula>ISEVEN(YEAR($B19))</formula>
    </cfRule>
  </conditionalFormatting>
  <conditionalFormatting sqref="B19:B642">
    <cfRule type="expression" dxfId="66"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65" priority="3">
      <formula>ISEVEN(YEAR($B19))</formula>
    </cfRule>
  </conditionalFormatting>
  <conditionalFormatting sqref="B19:D642">
    <cfRule type="expression" dxfId="64" priority="2">
      <formula>ISEVEN(YEAR($B19))</formula>
    </cfRule>
  </conditionalFormatting>
  <conditionalFormatting sqref="B19:B642">
    <cfRule type="expression" dxfId="63"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62" priority="3">
      <formula>ISEVEN(YEAR($B19))</formula>
    </cfRule>
  </conditionalFormatting>
  <conditionalFormatting sqref="B19:D642">
    <cfRule type="expression" dxfId="61" priority="2">
      <formula>ISEVEN(YEAR($B19))</formula>
    </cfRule>
  </conditionalFormatting>
  <conditionalFormatting sqref="B19:B642">
    <cfRule type="expression" dxfId="60"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59" priority="3">
      <formula>ISEVEN(YEAR($B19))</formula>
    </cfRule>
  </conditionalFormatting>
  <conditionalFormatting sqref="B19:D642">
    <cfRule type="expression" dxfId="58" priority="2">
      <formula>ISEVEN(YEAR($B19))</formula>
    </cfRule>
  </conditionalFormatting>
  <conditionalFormatting sqref="B19:B642">
    <cfRule type="expression" dxfId="57"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56" priority="3">
      <formula>ISEVEN(YEAR($B19))</formula>
    </cfRule>
  </conditionalFormatting>
  <conditionalFormatting sqref="B19:D642">
    <cfRule type="expression" dxfId="55" priority="2">
      <formula>ISEVEN(YEAR($B19))</formula>
    </cfRule>
  </conditionalFormatting>
  <conditionalFormatting sqref="B19:B642">
    <cfRule type="expression" dxfId="54"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53" priority="3">
      <formula>ISEVEN(YEAR($B19))</formula>
    </cfRule>
  </conditionalFormatting>
  <conditionalFormatting sqref="B19:D642">
    <cfRule type="expression" dxfId="52" priority="2">
      <formula>ISEVEN(YEAR($B19))</formula>
    </cfRule>
  </conditionalFormatting>
  <conditionalFormatting sqref="B19:B642">
    <cfRule type="expression" dxfId="51"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50" priority="3">
      <formula>ISEVEN(YEAR($B19))</formula>
    </cfRule>
  </conditionalFormatting>
  <conditionalFormatting sqref="B19:D642">
    <cfRule type="expression" dxfId="49" priority="2">
      <formula>ISEVEN(YEAR($B19))</formula>
    </cfRule>
  </conditionalFormatting>
  <conditionalFormatting sqref="B19:B642">
    <cfRule type="expression" dxfId="48"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47" priority="3">
      <formula>ISEVEN(YEAR($B19))</formula>
    </cfRule>
  </conditionalFormatting>
  <conditionalFormatting sqref="B19:D642">
    <cfRule type="expression" dxfId="46" priority="2">
      <formula>ISEVEN(YEAR($B19))</formula>
    </cfRule>
  </conditionalFormatting>
  <conditionalFormatting sqref="B19:B642">
    <cfRule type="expression" dxfId="45"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44" priority="3">
      <formula>ISEVEN(YEAR($B19))</formula>
    </cfRule>
  </conditionalFormatting>
  <conditionalFormatting sqref="B19:D642">
    <cfRule type="expression" dxfId="43" priority="2">
      <formula>ISEVEN(YEAR($B19))</formula>
    </cfRule>
  </conditionalFormatting>
  <conditionalFormatting sqref="B19:B642">
    <cfRule type="expression" dxfId="42"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41" priority="3">
      <formula>ISEVEN(YEAR($B19))</formula>
    </cfRule>
  </conditionalFormatting>
  <conditionalFormatting sqref="B19:D642">
    <cfRule type="expression" dxfId="40" priority="2">
      <formula>ISEVEN(YEAR($B19))</formula>
    </cfRule>
  </conditionalFormatting>
  <conditionalFormatting sqref="B19:B642">
    <cfRule type="expression" dxfId="39"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X41"/>
  <sheetViews>
    <sheetView showGridLines="0" zoomScale="85" zoomScaleNormal="85" workbookViewId="0">
      <pane xSplit="8" ySplit="9" topLeftCell="I10" activePane="bottomRight" state="frozen"/>
      <selection activeCell="E8" sqref="E8"/>
      <selection pane="topRight" activeCell="E8" sqref="E8"/>
      <selection pane="bottomLeft" activeCell="E8" sqref="E8"/>
      <selection pane="bottomRight" activeCell="C4" sqref="C4"/>
    </sheetView>
  </sheetViews>
  <sheetFormatPr baseColWidth="10" defaultColWidth="11.42578125" defaultRowHeight="14.25" x14ac:dyDescent="0.2"/>
  <cols>
    <col min="1" max="1" width="1.28515625" style="10" customWidth="1"/>
    <col min="2" max="2" width="9.28515625" style="2" customWidth="1"/>
    <col min="3" max="3" width="18.28515625" style="2" customWidth="1"/>
    <col min="4" max="4" width="15.42578125" style="2" customWidth="1"/>
    <col min="5" max="5" width="21.140625" style="2" customWidth="1"/>
    <col min="6" max="6" width="21.42578125" style="2" customWidth="1"/>
    <col min="7" max="7" width="12.28515625" style="2" customWidth="1"/>
    <col min="8" max="8" width="11.7109375" style="2" customWidth="1"/>
    <col min="9" max="9" width="11.28515625" style="2" customWidth="1"/>
    <col min="10" max="10" width="10.7109375" style="2" customWidth="1"/>
    <col min="11" max="12" width="13.7109375" style="5" customWidth="1"/>
    <col min="13" max="14" width="13.5703125" style="5" customWidth="1"/>
    <col min="15" max="21" width="13.5703125" style="2" customWidth="1"/>
    <col min="22" max="22" width="12.5703125" style="2" bestFit="1" customWidth="1"/>
    <col min="23" max="23" width="11.42578125" style="2"/>
    <col min="24" max="25" width="11.28515625" style="2" customWidth="1"/>
    <col min="26" max="16384" width="11.42578125" style="2"/>
  </cols>
  <sheetData>
    <row r="1" spans="1:24" ht="6" customHeight="1" x14ac:dyDescent="0.2"/>
    <row r="2" spans="1:24" ht="20.25" x14ac:dyDescent="0.3">
      <c r="B2" s="142" t="s">
        <v>30</v>
      </c>
      <c r="C2" s="14"/>
      <c r="D2" s="15"/>
      <c r="E2" s="15"/>
      <c r="F2" s="15"/>
      <c r="G2" s="15"/>
      <c r="H2" s="15"/>
      <c r="I2" s="16"/>
      <c r="J2" s="15"/>
      <c r="K2" s="15"/>
      <c r="L2" s="15"/>
      <c r="M2" s="15"/>
      <c r="N2" s="15"/>
      <c r="O2" s="15"/>
      <c r="P2" s="15"/>
      <c r="Q2" s="15"/>
      <c r="R2" s="15"/>
      <c r="S2" s="15"/>
      <c r="T2" s="15"/>
      <c r="U2" s="15"/>
    </row>
    <row r="3" spans="1:24" ht="11.25" customHeight="1" x14ac:dyDescent="0.25">
      <c r="B3" s="14"/>
      <c r="C3" s="14"/>
      <c r="D3" s="15"/>
      <c r="E3" s="15"/>
      <c r="F3" s="15"/>
      <c r="G3" s="15"/>
      <c r="H3" s="15"/>
      <c r="I3" s="16"/>
      <c r="J3" s="15"/>
      <c r="K3" s="15"/>
      <c r="L3" s="15"/>
      <c r="M3" s="15"/>
      <c r="N3" s="15"/>
      <c r="O3" s="15"/>
      <c r="P3" s="15"/>
      <c r="Q3" s="15"/>
      <c r="R3" s="15"/>
      <c r="S3" s="15"/>
      <c r="T3" s="15"/>
      <c r="U3" s="15"/>
    </row>
    <row r="4" spans="1:24" ht="15" x14ac:dyDescent="0.2">
      <c r="B4" s="139" t="s">
        <v>31</v>
      </c>
      <c r="C4" s="140">
        <v>46022</v>
      </c>
      <c r="D4" s="141" t="s">
        <v>72</v>
      </c>
      <c r="E4" s="17"/>
      <c r="F4" s="17"/>
      <c r="G4" s="17"/>
      <c r="H4" s="17"/>
      <c r="I4" s="16"/>
      <c r="J4" s="17"/>
      <c r="K4" s="17"/>
      <c r="L4" s="17"/>
      <c r="M4" s="17"/>
      <c r="N4" s="17"/>
      <c r="O4" s="17"/>
      <c r="P4" s="17"/>
      <c r="Q4" s="17"/>
      <c r="R4" s="17"/>
      <c r="S4" s="17"/>
      <c r="T4" s="17"/>
      <c r="U4" s="17"/>
    </row>
    <row r="5" spans="1:24" ht="9.75" customHeight="1" x14ac:dyDescent="0.2">
      <c r="B5" s="17"/>
      <c r="C5" s="17"/>
      <c r="D5" s="17"/>
      <c r="E5" s="17"/>
      <c r="F5" s="17"/>
      <c r="G5" s="17"/>
      <c r="H5" s="17"/>
      <c r="I5" s="16"/>
      <c r="J5" s="17"/>
      <c r="K5" s="17"/>
      <c r="L5" s="17"/>
      <c r="M5" s="17"/>
      <c r="N5" s="17"/>
      <c r="O5" s="17"/>
      <c r="P5" s="17"/>
      <c r="Q5" s="17"/>
      <c r="R5" s="17"/>
      <c r="S5" s="17"/>
      <c r="T5" s="17"/>
      <c r="U5" s="17"/>
    </row>
    <row r="6" spans="1:24" ht="8.25" customHeight="1" x14ac:dyDescent="0.2">
      <c r="B6" s="6"/>
      <c r="C6" s="6"/>
      <c r="D6" s="6"/>
      <c r="E6" s="6"/>
      <c r="F6" s="6"/>
      <c r="G6" s="6"/>
      <c r="H6" s="6"/>
      <c r="I6" s="5"/>
      <c r="J6" s="6"/>
      <c r="K6" s="6"/>
      <c r="L6" s="6"/>
      <c r="M6" s="6"/>
      <c r="N6" s="6"/>
      <c r="O6" s="6"/>
    </row>
    <row r="7" spans="1:24" ht="18" customHeight="1" x14ac:dyDescent="0.2">
      <c r="B7" s="158" t="s">
        <v>15</v>
      </c>
      <c r="C7" s="158" t="s">
        <v>19</v>
      </c>
      <c r="D7" s="158" t="s">
        <v>16</v>
      </c>
      <c r="E7" s="158" t="s">
        <v>14</v>
      </c>
      <c r="F7" s="158" t="s">
        <v>45</v>
      </c>
      <c r="G7" s="31" t="s">
        <v>29</v>
      </c>
      <c r="H7" s="31" t="s">
        <v>32</v>
      </c>
      <c r="I7" s="31" t="s">
        <v>33</v>
      </c>
      <c r="J7" s="31" t="s">
        <v>34</v>
      </c>
      <c r="K7" s="39" t="s">
        <v>35</v>
      </c>
      <c r="L7" s="39" t="s">
        <v>69</v>
      </c>
      <c r="M7" s="161" t="s">
        <v>40</v>
      </c>
      <c r="N7" s="162"/>
      <c r="O7" s="163"/>
      <c r="P7" s="164" t="s">
        <v>68</v>
      </c>
      <c r="Q7" s="164"/>
      <c r="R7" s="164"/>
      <c r="S7" s="165" t="s">
        <v>67</v>
      </c>
      <c r="T7" s="166"/>
      <c r="U7" s="167"/>
    </row>
    <row r="8" spans="1:24" s="37" customFormat="1" ht="18" customHeight="1" x14ac:dyDescent="0.2">
      <c r="A8" s="35"/>
      <c r="B8" s="158"/>
      <c r="C8" s="158"/>
      <c r="D8" s="158"/>
      <c r="E8" s="158"/>
      <c r="F8" s="158"/>
      <c r="G8" s="36" t="s">
        <v>37</v>
      </c>
      <c r="H8" s="36" t="s">
        <v>37</v>
      </c>
      <c r="I8" s="36" t="s">
        <v>38</v>
      </c>
      <c r="J8" s="36" t="s">
        <v>39</v>
      </c>
      <c r="K8" s="40" t="s">
        <v>37</v>
      </c>
      <c r="L8" s="40" t="s">
        <v>70</v>
      </c>
      <c r="M8" s="41" t="s">
        <v>36</v>
      </c>
      <c r="N8" s="38" t="s">
        <v>20</v>
      </c>
      <c r="O8" s="42" t="s">
        <v>17</v>
      </c>
      <c r="P8" s="36" t="s">
        <v>36</v>
      </c>
      <c r="Q8" s="36" t="s">
        <v>20</v>
      </c>
      <c r="R8" s="36" t="s">
        <v>17</v>
      </c>
      <c r="S8" s="130" t="s">
        <v>36</v>
      </c>
      <c r="T8" s="131" t="s">
        <v>20</v>
      </c>
      <c r="U8" s="42" t="s">
        <v>17</v>
      </c>
      <c r="X8" s="2"/>
    </row>
    <row r="9" spans="1:24" ht="9" customHeight="1" x14ac:dyDescent="0.2">
      <c r="B9" s="28"/>
      <c r="C9" s="28"/>
      <c r="K9" s="23"/>
      <c r="L9" s="23"/>
    </row>
    <row r="10" spans="1:24" ht="15" x14ac:dyDescent="0.25">
      <c r="B10" s="51">
        <v>1</v>
      </c>
      <c r="C10" s="153" t="str">
        <f>IF('D1'!$K$2="","",'D1'!$K$2)</f>
        <v>Mustergesellschaft GmbH</v>
      </c>
      <c r="D10" s="70" t="str">
        <f>IF('D1'!$K$3="","Link …",'D1'!$K$3)</f>
        <v>4711/0815-1A</v>
      </c>
      <c r="E10" s="59" t="str">
        <f>IF('D1'!$K$4="","",'D1'!$K$4)</f>
        <v>Bank 1</v>
      </c>
      <c r="F10" s="59" t="str">
        <f>IF('D1'!$K$5="","",'D1'!$K$5)</f>
        <v>Information</v>
      </c>
      <c r="G10" s="60">
        <f>IF('D1'!$E$11="","",'D1'!$E$11)</f>
        <v>45292</v>
      </c>
      <c r="H10" s="61">
        <f>IF('D1'!$E$8="","",'D1'!$E$8)</f>
        <v>64821.95</v>
      </c>
      <c r="I10" s="62">
        <f>IF('D1'!$E$9="","",'D1'!$E$9)</f>
        <v>1.9900000000000001E-2</v>
      </c>
      <c r="J10" s="51">
        <f>IF('D1'!$E$10="","",'D1'!$E$10*12)</f>
        <v>36</v>
      </c>
      <c r="K10" s="60">
        <f>IF('D1'!$E$15="","",'D1'!$E$15)</f>
        <v>46387</v>
      </c>
      <c r="L10" s="137">
        <f>IF('D1'!$E$15="","",VLOOKUP($C$4,'D1'!$B$19:$L$642,11,FALSE))</f>
        <v>21607.309999999983</v>
      </c>
      <c r="M10" s="66">
        <f>IF(H10="","",IF(ISNA(VLOOKUP($C$4,'D1'!$B$19:$G$642,6,0)),"! Datum  ",VLOOKUP($C$4,'D1'!$B$19:$G$642,6,0)))</f>
        <v>38.818133999999979</v>
      </c>
      <c r="N10" s="67">
        <f>IF(H10="","",IF(ISNA(VLOOKUP($C$4,'D1'!$B$19:$I$642,8,0)),"außerhalb",VLOOKUP($C$4,'D1'!$B$19:$I$642,8,0)))</f>
        <v>1800.61</v>
      </c>
      <c r="O10" s="68">
        <f t="shared" ref="O10" si="0">IF(N10="","",IF(N10="außerhalb","Laufzeit ! ",SUM(M10:N10)))</f>
        <v>1839.4281339999998</v>
      </c>
      <c r="P10" s="129">
        <f>IF(H10="","",SUMIF('D1'!$B$19:$B$641,"&lt;="&amp;$C$4,'D1'!$G$19:$G$641))</f>
        <v>1755.7744129999996</v>
      </c>
      <c r="Q10" s="67">
        <f>IF(H10="","",SUMIF('D1'!$B$19:$B$641,"&lt;="&amp;$C$4,'D1'!$I$19:$I$641))</f>
        <v>43214.640000000007</v>
      </c>
      <c r="R10" s="132">
        <f t="shared" ref="R10" si="1">IF(Q10="","",SUM(P10:Q10))</f>
        <v>44970.414413000006</v>
      </c>
      <c r="S10" s="66">
        <f>IF(H10="","",SUMIF('D1'!$B$19:$B$641,"&gt;="&amp;DATE(YEAR($C$4),MONTH(1),DAY(1)),'D1'!$G$19:$G$641)-SUMIF('D1'!$B$19:$B$641,"&gt;"&amp;DATE(YEAR($C$4),MONTH($C$4),DAY($C$4)),'D1'!$G$19:$G$641))</f>
        <v>662.89437249999969</v>
      </c>
      <c r="T10" s="67">
        <f>IF(H10="","",SUMIF('D1'!$B$19:$B$641,"&gt;="&amp;DATE(YEAR($C$4),MONTH(1),DAY(1)),'D1'!$I$19:$I$641)-SUMIF('D1'!$B$19:$B$641,"&gt;"&amp;DATE(YEAR($C$4),MONTH($C$4),DAY($C$4)),'D1'!$I$19:$I$641))</f>
        <v>21607.32</v>
      </c>
      <c r="U10" s="135">
        <f t="shared" ref="U10:U39" si="2">IF(T10="","",SUM(S10:T10))</f>
        <v>22270.214372499999</v>
      </c>
    </row>
    <row r="11" spans="1:24" ht="15" x14ac:dyDescent="0.25">
      <c r="B11" s="52">
        <v>2</v>
      </c>
      <c r="C11" s="153" t="str">
        <f>IF('D2'!$K$2="","",'D2'!$K$2)</f>
        <v/>
      </c>
      <c r="D11" s="70" t="str">
        <f>IF('D2'!$K$3="","Link …",'D2'!$K$3)</f>
        <v>Link …</v>
      </c>
      <c r="E11" s="59" t="str">
        <f>IF('D2'!$K$4="","",'D2'!$K$4)</f>
        <v/>
      </c>
      <c r="F11" s="59" t="str">
        <f>IF('D2'!$K$5="","",'D2'!$K$5)</f>
        <v/>
      </c>
      <c r="G11" s="60" t="str">
        <f>IF('D2'!$E$11="","",'D2'!$E$11)</f>
        <v/>
      </c>
      <c r="H11" s="61" t="str">
        <f>IF('D2'!$E$8="","",'D2'!$E$8)</f>
        <v/>
      </c>
      <c r="I11" s="62" t="str">
        <f>IF('D2'!$E$9="","",'D2'!$E$9)</f>
        <v/>
      </c>
      <c r="J11" s="51" t="str">
        <f>IF('D2'!$E$10="","",'D2'!$E$10*12)</f>
        <v/>
      </c>
      <c r="K11" s="60" t="str">
        <f>IF('D2'!$E$15="","",'D2'!$E$15)</f>
        <v/>
      </c>
      <c r="L11" s="137" t="str">
        <f>IF('D2'!$E$15="","",VLOOKUP($C$4,'D2'!$B$19:$L$642,11,FALSE))</f>
        <v/>
      </c>
      <c r="M11" s="66" t="str">
        <f>IF(H11="","",IF(ISNA(VLOOKUP($C$4,'D2'!$B$19:$G$642,6,0)),"! Datum  ",VLOOKUP($C$4,'D2'!$B$19:$G$642,6,0)))</f>
        <v/>
      </c>
      <c r="N11" s="67" t="str">
        <f>IF(H11="","",IF(ISNA(VLOOKUP($C$4,'D2'!$B$19:$I$642,8,0)),"außerhalb",VLOOKUP($C$4,'D2'!$B$19:$I$642,8,0)))</f>
        <v/>
      </c>
      <c r="O11" s="68" t="str">
        <f t="shared" ref="O11" si="3">IF(N11="","",IF(N11="außerhalb","Laufzeit ! ",SUM(M11:N11)))</f>
        <v/>
      </c>
      <c r="P11" s="64" t="str">
        <f>IF(H11="","",SUMIF('D2'!$B$19:$B$641,"&lt;="&amp;$C$4,'D2'!$G$19:$G$641))</f>
        <v/>
      </c>
      <c r="Q11" s="65" t="str">
        <f>IF(H11="","",SUMIF('D2'!$B$19:$B$641,"&lt;="&amp;$C$4,'D2'!$I$19:$I$641))</f>
        <v/>
      </c>
      <c r="R11" s="132" t="str">
        <f t="shared" ref="R11" si="4">IF(Q11="","",SUM(P11:Q11))</f>
        <v/>
      </c>
      <c r="S11" s="66" t="str">
        <f>IF(H11="","",SUMIF('D2'!$B$19:$B$641,"&gt;="&amp;DATE(YEAR($C$4),MONTH(1),DAY(1)),'D2'!$G$19:$G$641)-SUMIF('D2'!$B$19:$B$641,"&gt;"&amp;DATE(YEAR($C$4),MONTH($C$4),DAY($C$4)),'D2'!$G$19:$G$641))</f>
        <v/>
      </c>
      <c r="T11" s="67" t="str">
        <f>IF(H11="","",SUMIF('D2'!$B$19:$B$641,"&gt;="&amp;DATE(YEAR($C$4),MONTH(1),DAY(1)),'D2'!$I$19:$I$641)-SUMIF('D2'!$B$19:$B$641,"&gt;"&amp;DATE(YEAR($C$4),MONTH($C$4),DAY($C$4)),'D2'!$I$19:$I$641))</f>
        <v/>
      </c>
      <c r="U11" s="135" t="str">
        <f t="shared" si="2"/>
        <v/>
      </c>
    </row>
    <row r="12" spans="1:24" ht="15" x14ac:dyDescent="0.25">
      <c r="B12" s="52">
        <v>3</v>
      </c>
      <c r="C12" s="153" t="str">
        <f>IF('D3'!$K$2="","",'D3'!$K$2)</f>
        <v/>
      </c>
      <c r="D12" s="70" t="str">
        <f>IF('D3'!$K$3="","Link …",'D3'!$K$3)</f>
        <v>Link …</v>
      </c>
      <c r="E12" s="59" t="str">
        <f>IF('D3'!$K$4="","",'D3'!$K$4)</f>
        <v/>
      </c>
      <c r="F12" s="59" t="str">
        <f>IF('D3'!$K$5="","",'D3'!$K$5)</f>
        <v/>
      </c>
      <c r="G12" s="60" t="str">
        <f>IF('D3'!$E$11="","",'D3'!$E$11)</f>
        <v/>
      </c>
      <c r="H12" s="61" t="str">
        <f>IF('D3'!$E$8="","",'D3'!$E$8)</f>
        <v/>
      </c>
      <c r="I12" s="62" t="str">
        <f>IF('D3'!$E$9="","",'D3'!$E$9)</f>
        <v/>
      </c>
      <c r="J12" s="51" t="str">
        <f>IF('D3'!$E$10="","",'D3'!$E$10*12)</f>
        <v/>
      </c>
      <c r="K12" s="60" t="str">
        <f>IF('D3'!$E$15="","",'D3'!$E$15)</f>
        <v/>
      </c>
      <c r="L12" s="137" t="str">
        <f>IF('D3'!$E$15="","",VLOOKUP($C$4,'D3'!$B$19:$L$642,11,FALSE))</f>
        <v/>
      </c>
      <c r="M12" s="66" t="str">
        <f>IF(H12="","",IF(ISNA(VLOOKUP($C$4,'D3'!$B$19:$G$642,6,0)),"! Datum  ",VLOOKUP($C$4,'D3'!$B$19:$G$642,6,0)))</f>
        <v/>
      </c>
      <c r="N12" s="67" t="str">
        <f>IF(H12="","",IF(ISNA(VLOOKUP($C$4,'D3'!$B$19:$I$642,8,0)),"außerhalb",VLOOKUP($C$4,'D3'!$B$19:$I$642,8,0)))</f>
        <v/>
      </c>
      <c r="O12" s="68" t="str">
        <f t="shared" ref="O12" si="5">IF(N12="","",IF(N12="außerhalb","Laufzeit ! ",SUM(M12:N12)))</f>
        <v/>
      </c>
      <c r="P12" s="64" t="str">
        <f>IF(H12="","",SUMIF('D3'!$B$19:$B$641,"&lt;="&amp;$C$4,'D3'!$G$19:$G$641))</f>
        <v/>
      </c>
      <c r="Q12" s="65" t="str">
        <f>IF(H12="","",SUMIF('D3'!$B$19:$B$641,"&lt;="&amp;$C$4,'D3'!$I$19:$I$641))</f>
        <v/>
      </c>
      <c r="R12" s="132" t="str">
        <f t="shared" ref="R12" si="6">IF(Q12="","",SUM(P12:Q12))</f>
        <v/>
      </c>
      <c r="S12" s="66" t="str">
        <f>IF(H12="","",SUMIF('D3'!$B$19:$B$641,"&gt;="&amp;DATE(YEAR($C$4),MONTH(1),DAY(1)),'D3'!$G$19:$G$641)-SUMIF('D3'!$B$19:$B$641,"&gt;"&amp;DATE(YEAR($C$4),MONTH($C$4),DAY($C$4)),'D3'!$G$19:$G$641))</f>
        <v/>
      </c>
      <c r="T12" s="67" t="str">
        <f>IF(H12="","",SUMIF('D3'!$B$19:$B$641,"&gt;="&amp;DATE(YEAR($C$4),MONTH(1),DAY(1)),'D3'!$I$19:$I$641)-SUMIF('D3'!$B$19:$B$641,"&gt;"&amp;DATE(YEAR($C$4),MONTH($C$4),DAY($C$4)),'D3'!$I$19:$I$641))</f>
        <v/>
      </c>
      <c r="U12" s="135" t="str">
        <f t="shared" si="2"/>
        <v/>
      </c>
    </row>
    <row r="13" spans="1:24" ht="15" x14ac:dyDescent="0.25">
      <c r="B13" s="52">
        <v>4</v>
      </c>
      <c r="C13" s="153" t="str">
        <f>IF('D4'!$K$2="","",'D4'!$K$2)</f>
        <v/>
      </c>
      <c r="D13" s="70" t="str">
        <f>IF('D4'!$K$3="","Link …",'D4'!$K$3)</f>
        <v>Link …</v>
      </c>
      <c r="E13" s="59" t="str">
        <f>IF('D4'!$K$4="","",'D4'!$K$4)</f>
        <v/>
      </c>
      <c r="F13" s="59" t="str">
        <f>IF('D4'!$K$5="","",'D4'!$K$5)</f>
        <v/>
      </c>
      <c r="G13" s="60" t="str">
        <f>IF('D4'!$E$11="","",'D4'!$E$11)</f>
        <v/>
      </c>
      <c r="H13" s="61" t="str">
        <f>IF('D4'!$E$8="","",'D4'!$E$8)</f>
        <v/>
      </c>
      <c r="I13" s="62" t="str">
        <f>IF('D4'!$E$9="","",'D4'!$E$9)</f>
        <v/>
      </c>
      <c r="J13" s="51" t="str">
        <f>IF('D4'!$E$10="","",'D4'!$E$10*12)</f>
        <v/>
      </c>
      <c r="K13" s="60" t="str">
        <f>IF('D4'!$E$15="","",'D4'!$E$15)</f>
        <v/>
      </c>
      <c r="L13" s="137" t="str">
        <f>IF('D4'!$E$15="","",VLOOKUP($C$4,'D4'!$B$19:$L$642,11,FALSE))</f>
        <v/>
      </c>
      <c r="M13" s="66" t="str">
        <f>IF(H13="","",IF(ISNA(VLOOKUP($C$4,'D4'!$B$19:$G$642,6,0)),"! Datum  ",VLOOKUP($C$4,'D4'!$B$19:$G$642,6,0)))</f>
        <v/>
      </c>
      <c r="N13" s="67" t="str">
        <f>IF(H13="","",IF(ISNA(VLOOKUP($C$4,'D4'!$B$19:$I$642,8,0)),"außerhalb",VLOOKUP($C$4,'D4'!$B$19:$I$642,8,0)))</f>
        <v/>
      </c>
      <c r="O13" s="68" t="str">
        <f t="shared" ref="O13:O39" si="7">IF(N13="","",IF(N13="außerhalb","Laufzeit ! ",SUM(M13:N13)))</f>
        <v/>
      </c>
      <c r="P13" s="64" t="str">
        <f>IF(H13="","",SUMIF('D4'!$B$19:$B$641,"&lt;="&amp;$C$4,'D4'!$G$19:$G$641))</f>
        <v/>
      </c>
      <c r="Q13" s="65" t="str">
        <f>IF(H13="","",SUMIF('D4'!$B$19:$B$641,"&lt;="&amp;$C$4,'D4'!$I$19:$I$641))</f>
        <v/>
      </c>
      <c r="R13" s="132" t="str">
        <f t="shared" ref="R13:R39" si="8">IF(Q13="","",SUM(P13:Q13))</f>
        <v/>
      </c>
      <c r="S13" s="66" t="str">
        <f>IF(H13="","",SUMIF('D4'!$B$19:$B$641,"&gt;="&amp;DATE(YEAR($C$4),MONTH(1),DAY(1)),'D4'!$G$19:$G$641)-SUMIF('D4'!$B$19:$B$641,"&gt;"&amp;DATE(YEAR($C$4),MONTH($C$4),DAY($C$4)),'D4'!$G$19:$G$641))</f>
        <v/>
      </c>
      <c r="T13" s="67" t="str">
        <f>IF(H13="","",SUMIF('D4'!$B$19:$B$641,"&gt;="&amp;DATE(YEAR($C$4),MONTH(1),DAY(1)),'D4'!$I$19:$I$641)-SUMIF('D4'!$B$19:$B$641,"&gt;"&amp;DATE(YEAR($C$4),MONTH($C$4),DAY($C$4)),'D4'!$I$19:$I$641))</f>
        <v/>
      </c>
      <c r="U13" s="135" t="str">
        <f t="shared" si="2"/>
        <v/>
      </c>
    </row>
    <row r="14" spans="1:24" ht="15" x14ac:dyDescent="0.25">
      <c r="B14" s="52">
        <v>5</v>
      </c>
      <c r="C14" s="153" t="str">
        <f>IF('D5'!$K$2="","",'D5'!$K$2)</f>
        <v/>
      </c>
      <c r="D14" s="70" t="str">
        <f>IF('D5'!$K$3="","Link …",'D5'!$K$3)</f>
        <v>Link …</v>
      </c>
      <c r="E14" s="59" t="str">
        <f>IF('D5'!$K$4="","",'D5'!$K$4)</f>
        <v/>
      </c>
      <c r="F14" s="59" t="str">
        <f>IF('D5'!$K$5="","",'D5'!$K$5)</f>
        <v/>
      </c>
      <c r="G14" s="60" t="str">
        <f>IF('D5'!$E$11="","",'D5'!$E$11)</f>
        <v/>
      </c>
      <c r="H14" s="61" t="str">
        <f>IF('D5'!$E$8="","",'D5'!$E$8)</f>
        <v/>
      </c>
      <c r="I14" s="62" t="str">
        <f>IF('D5'!$E$9="","",'D5'!$E$9)</f>
        <v/>
      </c>
      <c r="J14" s="51" t="str">
        <f>IF('D5'!$E$10="","",'D5'!$E$10*12)</f>
        <v/>
      </c>
      <c r="K14" s="60" t="str">
        <f>IF('D5'!$E$15="","",'D5'!$E$15)</f>
        <v/>
      </c>
      <c r="L14" s="137" t="str">
        <f>IF('D5'!$E$15="","",VLOOKUP($C$4,'D5'!$B$19:$L$642,11,FALSE))</f>
        <v/>
      </c>
      <c r="M14" s="66" t="str">
        <f>IF(H14="","",IF(ISNA(VLOOKUP($C$4,'D5'!$B$19:$G$642,6,0)),"! Datum  ",VLOOKUP($C$4,'D5'!$B$19:$G$642,6,0)))</f>
        <v/>
      </c>
      <c r="N14" s="67" t="str">
        <f>IF(H14="","",IF(ISNA(VLOOKUP($C$4,'D5'!$B$19:$I$642,8,0)),"außerhalb",VLOOKUP($C$4,'D5'!$B$19:$I$642,8,0)))</f>
        <v/>
      </c>
      <c r="O14" s="68" t="str">
        <f t="shared" si="7"/>
        <v/>
      </c>
      <c r="P14" s="64" t="str">
        <f>IF(H14="","",SUMIF('D5'!$B$19:$B$641,"&lt;="&amp;$C$4,'D5'!$G$19:$G$641))</f>
        <v/>
      </c>
      <c r="Q14" s="65" t="str">
        <f>IF(H14="","",SUMIF('D5'!$B$19:$B$641,"&lt;="&amp;$C$4,'D5'!$I$19:$I$641))</f>
        <v/>
      </c>
      <c r="R14" s="132" t="str">
        <f t="shared" si="8"/>
        <v/>
      </c>
      <c r="S14" s="66" t="str">
        <f>IF(H14="","",SUMIF('D5'!$B$19:$B$641,"&gt;="&amp;DATE(YEAR($C$4),MONTH(1),DAY(1)),'D5'!$G$19:$G$641)-SUMIF('D5'!$B$19:$B$641,"&gt;"&amp;DATE(YEAR($C$4),MONTH($C$4),DAY($C$4)),'D5'!$G$19:$G$641))</f>
        <v/>
      </c>
      <c r="T14" s="67" t="str">
        <f>IF(H14="","",SUMIF('D5'!$B$19:$B$641,"&gt;="&amp;DATE(YEAR($C$4),MONTH(1),DAY(1)),'D5'!$I$19:$I$641)-SUMIF('D5'!$B$19:$B$641,"&gt;"&amp;DATE(YEAR($C$4),MONTH($C$4),DAY($C$4)),'D5'!$I$19:$I$641))</f>
        <v/>
      </c>
      <c r="U14" s="135" t="str">
        <f t="shared" si="2"/>
        <v/>
      </c>
    </row>
    <row r="15" spans="1:24" ht="15" x14ac:dyDescent="0.25">
      <c r="B15" s="52">
        <v>6</v>
      </c>
      <c r="C15" s="153" t="str">
        <f>IF('D6'!$K$2="","",'D6'!$K$2)</f>
        <v/>
      </c>
      <c r="D15" s="70" t="str">
        <f>IF('D6'!$K$3="","Link …",'D6'!$K$3)</f>
        <v>Link …</v>
      </c>
      <c r="E15" s="59" t="str">
        <f>IF('D6'!$K$4="","",'D6'!$K$4)</f>
        <v/>
      </c>
      <c r="F15" s="59" t="str">
        <f>IF('D6'!$K$5="","",'D6'!$K$5)</f>
        <v/>
      </c>
      <c r="G15" s="60" t="str">
        <f>IF('D6'!$E$11="","",'D6'!$E$11)</f>
        <v/>
      </c>
      <c r="H15" s="61" t="str">
        <f>IF('D6'!$E$8="","",'D6'!$E$8)</f>
        <v/>
      </c>
      <c r="I15" s="62" t="str">
        <f>IF('D6'!$E$9="","",'D6'!$E$9)</f>
        <v/>
      </c>
      <c r="J15" s="51" t="str">
        <f>IF('D6'!$E$10="","",'D6'!$E$10*12)</f>
        <v/>
      </c>
      <c r="K15" s="60" t="str">
        <f>IF('D6'!$E$15="","",'D6'!$E$15)</f>
        <v/>
      </c>
      <c r="L15" s="137" t="str">
        <f>IF('D6'!$E$15="","",VLOOKUP($C$4,'D6'!$B$19:$L$642,11,FALSE))</f>
        <v/>
      </c>
      <c r="M15" s="66" t="str">
        <f>IF(H15="","",IF(ISNA(VLOOKUP($C$4,'D6'!$B$19:$G$642,6,0)),"! Datum  ",VLOOKUP($C$4,'D6'!$B$19:$G$642,6,0)))</f>
        <v/>
      </c>
      <c r="N15" s="67" t="str">
        <f>IF(H15="","",IF(ISNA(VLOOKUP($C$4,'D6'!$B$19:$I$642,8,0)),"außerhalb",VLOOKUP($C$4,'D6'!$B$19:$I$642,8,0)))</f>
        <v/>
      </c>
      <c r="O15" s="68" t="str">
        <f t="shared" si="7"/>
        <v/>
      </c>
      <c r="P15" s="64" t="str">
        <f>IF(H15="","",SUMIF('D6'!$B$19:$B$641,"&lt;="&amp;$C$4,'D6'!$G$19:$G$641))</f>
        <v/>
      </c>
      <c r="Q15" s="65" t="str">
        <f>IF(H15="","",SUMIF('D6'!$B$19:$B$641,"&lt;="&amp;$C$4,'D6'!$I$19:$I$641))</f>
        <v/>
      </c>
      <c r="R15" s="132" t="str">
        <f t="shared" si="8"/>
        <v/>
      </c>
      <c r="S15" s="66" t="str">
        <f>IF(H15="","",SUMIF('D6'!$B$19:$B$641,"&gt;="&amp;DATE(YEAR($C$4),MONTH(1),DAY(1)),'D6'!$G$19:$G$641)-SUMIF('D6'!$B$19:$B$641,"&gt;"&amp;DATE(YEAR($C$4),MONTH($C$4),DAY($C$4)),'D6'!$G$19:$G$641))</f>
        <v/>
      </c>
      <c r="T15" s="67" t="str">
        <f>IF(H15="","",SUMIF('D6'!$B$19:$B$641,"&gt;="&amp;DATE(YEAR($C$4),MONTH(1),DAY(1)),'D6'!$I$19:$I$641)-SUMIF('D6'!$B$19:$B$641,"&gt;"&amp;DATE(YEAR($C$4),MONTH($C$4),DAY($C$4)),'D6'!$I$19:$I$641))</f>
        <v/>
      </c>
      <c r="U15" s="135" t="str">
        <f t="shared" si="2"/>
        <v/>
      </c>
      <c r="V15" s="27"/>
    </row>
    <row r="16" spans="1:24" ht="15" x14ac:dyDescent="0.25">
      <c r="B16" s="52">
        <v>7</v>
      </c>
      <c r="C16" s="153" t="str">
        <f>IF('D7'!$K$2="","",'D7'!$K$2)</f>
        <v/>
      </c>
      <c r="D16" s="70" t="str">
        <f>IF('D7'!$K$3="","Link …",'D7'!$K$3)</f>
        <v>Link …</v>
      </c>
      <c r="E16" s="59" t="str">
        <f>IF('D7'!$K$4="","",'D7'!$K$4)</f>
        <v/>
      </c>
      <c r="F16" s="59" t="str">
        <f>IF('D7'!$K$5="","",'D7'!$K$5)</f>
        <v/>
      </c>
      <c r="G16" s="60" t="str">
        <f>IF('D7'!$E$11="","",'D7'!$E$11)</f>
        <v/>
      </c>
      <c r="H16" s="61" t="str">
        <f>IF('D7'!$E$8="","",'D7'!$E$8)</f>
        <v/>
      </c>
      <c r="I16" s="62" t="str">
        <f>IF('D7'!$E$9="","",'D7'!$E$9)</f>
        <v/>
      </c>
      <c r="J16" s="51" t="str">
        <f>IF('D7'!$E$10="","",'D7'!$E$10*12)</f>
        <v/>
      </c>
      <c r="K16" s="60" t="str">
        <f>IF('D7'!$E$15="","",'D7'!$E$15)</f>
        <v/>
      </c>
      <c r="L16" s="137" t="str">
        <f>IF('D7'!$E$15="","",VLOOKUP($C$4,'D7'!$B$19:$L$642,11,FALSE))</f>
        <v/>
      </c>
      <c r="M16" s="66" t="str">
        <f>IF(H16="","",IF(ISNA(VLOOKUP($C$4,'D7'!$B$19:$G$642,6,0)),"! Datum  ",VLOOKUP($C$4,'D7'!$B$19:$G$642,6,0)))</f>
        <v/>
      </c>
      <c r="N16" s="67" t="str">
        <f>IF(H16="","",IF(ISNA(VLOOKUP($C$4,'D7'!$B$19:$I$642,8,0)),"außerhalb",VLOOKUP($C$4,'D7'!$B$19:$I$642,8,0)))</f>
        <v/>
      </c>
      <c r="O16" s="68" t="str">
        <f t="shared" si="7"/>
        <v/>
      </c>
      <c r="P16" s="64" t="str">
        <f>IF(H16="","",SUMIF('D7'!$B$19:$B$641,"&lt;="&amp;$C$4,'D7'!$G$19:$G$641))</f>
        <v/>
      </c>
      <c r="Q16" s="65" t="str">
        <f>IF(H16="","",SUMIF('D7'!$B$19:$B$641,"&lt;="&amp;$C$4,'D7'!$I$19:$I$641))</f>
        <v/>
      </c>
      <c r="R16" s="132" t="str">
        <f t="shared" si="8"/>
        <v/>
      </c>
      <c r="S16" s="66" t="str">
        <f>IF(H16="","",SUMIF('D7'!$B$19:$B$641,"&gt;="&amp;DATE(YEAR($C$4),MONTH(1),DAY(1)),'D7'!$G$19:$G$641)-SUMIF('D7'!$B$19:$B$641,"&gt;"&amp;DATE(YEAR($C$4),MONTH($C$4),DAY($C$4)),'D7'!$G$19:$G$641))</f>
        <v/>
      </c>
      <c r="T16" s="67" t="str">
        <f>IF(H16="","",SUMIF('D7'!$B$19:$B$641,"&gt;="&amp;DATE(YEAR($C$4),MONTH(1),DAY(1)),'D7'!$I$19:$I$641)-SUMIF('D7'!$B$19:$B$641,"&gt;"&amp;DATE(YEAR($C$4),MONTH($C$4),DAY($C$4)),'D7'!$I$19:$I$641))</f>
        <v/>
      </c>
      <c r="U16" s="135" t="str">
        <f t="shared" si="2"/>
        <v/>
      </c>
    </row>
    <row r="17" spans="2:21" ht="15" x14ac:dyDescent="0.25">
      <c r="B17" s="52">
        <v>8</v>
      </c>
      <c r="C17" s="153" t="str">
        <f>IF('D8'!$K$2="","",'D8'!$K$2)</f>
        <v/>
      </c>
      <c r="D17" s="70" t="str">
        <f>IF('D8'!$K$3="","Link …",'D8'!$K$3)</f>
        <v>Link …</v>
      </c>
      <c r="E17" s="59" t="str">
        <f>IF('D8'!$K$4="","",'D8'!$K$4)</f>
        <v/>
      </c>
      <c r="F17" s="59" t="str">
        <f>IF('D8'!$K$5="","",'D8'!$K$5)</f>
        <v/>
      </c>
      <c r="G17" s="60" t="str">
        <f>IF('D8'!$E$11="","",'D8'!$E$11)</f>
        <v/>
      </c>
      <c r="H17" s="61" t="str">
        <f>IF('D8'!$E$8="","",'D8'!$E$8)</f>
        <v/>
      </c>
      <c r="I17" s="62" t="str">
        <f>IF('D8'!$E$9="","",'D8'!$E$9)</f>
        <v/>
      </c>
      <c r="J17" s="51" t="str">
        <f>IF('D8'!$E$10="","",'D8'!$E$10*12)</f>
        <v/>
      </c>
      <c r="K17" s="60" t="str">
        <f>IF('D8'!$E$15="","",'D8'!$E$15)</f>
        <v/>
      </c>
      <c r="L17" s="137" t="str">
        <f>IF('D8'!$E$15="","",VLOOKUP($C$4,'D8'!$B$19:$L$642,11,FALSE))</f>
        <v/>
      </c>
      <c r="M17" s="66" t="str">
        <f>IF(H17="","",IF(ISNA(VLOOKUP($C$4,'D8'!$B$19:$G$642,6,0)),"! Datum  ",VLOOKUP($C$4,'D8'!$B$19:$G$642,6,0)))</f>
        <v/>
      </c>
      <c r="N17" s="67" t="str">
        <f>IF(H17="","",IF(ISNA(VLOOKUP($C$4,'D8'!$B$19:$I$642,8,0)),"außerhalb",VLOOKUP($C$4,'D8'!$B$19:$I$642,8,0)))</f>
        <v/>
      </c>
      <c r="O17" s="68" t="str">
        <f t="shared" si="7"/>
        <v/>
      </c>
      <c r="P17" s="64" t="str">
        <f>IF(H17="","",SUMIF('D8'!$B$19:$B$641,"&lt;="&amp;$C$4,'D8'!$G$19:$G$641))</f>
        <v/>
      </c>
      <c r="Q17" s="65" t="str">
        <f>IF(H17="","",SUMIF('D8'!$B$19:$B$641,"&lt;="&amp;$C$4,'D8'!$I$19:$I$641))</f>
        <v/>
      </c>
      <c r="R17" s="132" t="str">
        <f t="shared" si="8"/>
        <v/>
      </c>
      <c r="S17" s="66" t="str">
        <f>IF(H17="","",SUMIF('D8'!$B$19:$B$641,"&gt;="&amp;DATE(YEAR($C$4),MONTH(1),DAY(1)),'D8'!$G$19:$G$641)-SUMIF('D8'!$B$19:$B$641,"&gt;"&amp;DATE(YEAR($C$4),MONTH($C$4),DAY($C$4)),'D8'!$G$19:$G$641))</f>
        <v/>
      </c>
      <c r="T17" s="67" t="str">
        <f>IF(H17="","",SUMIF('D8'!$B$19:$B$641,"&gt;="&amp;DATE(YEAR($C$4),MONTH(1),DAY(1)),'D8'!$I$19:$I$641)-SUMIF('D8'!$B$19:$B$641,"&gt;"&amp;DATE(YEAR($C$4),MONTH($C$4),DAY($C$4)),'D8'!$I$19:$I$641))</f>
        <v/>
      </c>
      <c r="U17" s="135" t="str">
        <f t="shared" si="2"/>
        <v/>
      </c>
    </row>
    <row r="18" spans="2:21" ht="15" x14ac:dyDescent="0.25">
      <c r="B18" s="52">
        <v>9</v>
      </c>
      <c r="C18" s="153" t="str">
        <f>IF('D9'!$K$2="","",'D9'!$K$2)</f>
        <v/>
      </c>
      <c r="D18" s="70" t="str">
        <f>IF('D9'!$K$3="","Link …",'D9'!$K$3)</f>
        <v>Link …</v>
      </c>
      <c r="E18" s="59" t="str">
        <f>IF('D9'!$K$4="","",'D9'!$K$4)</f>
        <v/>
      </c>
      <c r="F18" s="59" t="str">
        <f>IF('D9'!$K$5="","",'D9'!$K$5)</f>
        <v/>
      </c>
      <c r="G18" s="60" t="str">
        <f>IF('D9'!$E$11="","",'D9'!$E$11)</f>
        <v/>
      </c>
      <c r="H18" s="61" t="str">
        <f>IF('D9'!$E$8="","",'D9'!$E$8)</f>
        <v/>
      </c>
      <c r="I18" s="62" t="str">
        <f>IF('D9'!$E$9="","",'D9'!$E$9)</f>
        <v/>
      </c>
      <c r="J18" s="51" t="str">
        <f>IF('D9'!$E$10="","",'D9'!$E$10*12)</f>
        <v/>
      </c>
      <c r="K18" s="60" t="str">
        <f>IF('D9'!$E$15="","",'D9'!$E$15)</f>
        <v/>
      </c>
      <c r="L18" s="137" t="str">
        <f>IF('D9'!$E$15="","",VLOOKUP($C$4,'D9'!$B$19:$L$642,11,FALSE))</f>
        <v/>
      </c>
      <c r="M18" s="66" t="str">
        <f>IF(H18="","",IF(ISNA(VLOOKUP($C$4,'D9'!$B$19:$G$642,6,0)),"! Datum  ",VLOOKUP($C$4,'D9'!$B$19:$G$642,6,0)))</f>
        <v/>
      </c>
      <c r="N18" s="67" t="str">
        <f>IF(H18="","",IF(ISNA(VLOOKUP($C$4,'D9'!$B$19:$I$642,8,0)),"außerhalb",VLOOKUP($C$4,'D9'!$B$19:$I$642,8,0)))</f>
        <v/>
      </c>
      <c r="O18" s="68" t="str">
        <f t="shared" si="7"/>
        <v/>
      </c>
      <c r="P18" s="64" t="str">
        <f>IF(H18="","",SUMIF('D9'!$B$19:$B$641,"&lt;="&amp;$C$4,'D9'!$G$19:$G$641))</f>
        <v/>
      </c>
      <c r="Q18" s="65" t="str">
        <f>IF(H18="","",SUMIF('D9'!$B$19:$B$641,"&lt;="&amp;$C$4,'D9'!$I$19:$I$641))</f>
        <v/>
      </c>
      <c r="R18" s="132" t="str">
        <f t="shared" si="8"/>
        <v/>
      </c>
      <c r="S18" s="66" t="str">
        <f>IF(H18="","",SUMIF('D9'!$B$19:$B$641,"&gt;="&amp;DATE(YEAR($C$4),MONTH(1),DAY(1)),'D9'!$G$19:$G$641)-SUMIF('D9'!$B$19:$B$641,"&gt;"&amp;DATE(YEAR($C$4),MONTH($C$4),DAY($C$4)),'D9'!$G$19:$G$641))</f>
        <v/>
      </c>
      <c r="T18" s="67" t="str">
        <f>IF(H18="","",SUMIF('D9'!$B$19:$B$641,"&gt;="&amp;DATE(YEAR($C$4),MONTH(1),DAY(1)),'D9'!$I$19:$I$641)-SUMIF('D9'!$B$19:$B$641,"&gt;"&amp;DATE(YEAR($C$4),MONTH($C$4),DAY($C$4)),'D9'!$I$19:$I$641))</f>
        <v/>
      </c>
      <c r="U18" s="135" t="str">
        <f t="shared" si="2"/>
        <v/>
      </c>
    </row>
    <row r="19" spans="2:21" ht="15" x14ac:dyDescent="0.25">
      <c r="B19" s="52">
        <v>10</v>
      </c>
      <c r="C19" s="153" t="str">
        <f>IF('D10'!$K$2="","",'D10'!$K$2)</f>
        <v/>
      </c>
      <c r="D19" s="70" t="str">
        <f>IF('D10'!$K$3="","Link …",'D10'!$K$3)</f>
        <v>Link …</v>
      </c>
      <c r="E19" s="59" t="str">
        <f>IF('D10'!$K$4="","",'D10'!$K$4)</f>
        <v/>
      </c>
      <c r="F19" s="59" t="str">
        <f>IF('D10'!$K$5="","",'D10'!$K$5)</f>
        <v/>
      </c>
      <c r="G19" s="60" t="str">
        <f>IF('D10'!$E$11="","",'D10'!$E$11)</f>
        <v/>
      </c>
      <c r="H19" s="61" t="str">
        <f>IF('D10'!$E$8="","",'D10'!$E$8)</f>
        <v/>
      </c>
      <c r="I19" s="62" t="str">
        <f>IF('D10'!$E$9="","",'D10'!$E$9)</f>
        <v/>
      </c>
      <c r="J19" s="51" t="str">
        <f>IF('D10'!$E$10="","",'D10'!$E$10*12)</f>
        <v/>
      </c>
      <c r="K19" s="60" t="str">
        <f>IF('D10'!$E$15="","",'D10'!$E$15)</f>
        <v/>
      </c>
      <c r="L19" s="137" t="str">
        <f>IF('D10'!$E$15="","",VLOOKUP($C$4,'D10'!$B$19:$L$642,11,FALSE))</f>
        <v/>
      </c>
      <c r="M19" s="66" t="str">
        <f>IF(H19="","",IF(ISNA(VLOOKUP($C$4,'D10'!$B$19:$G$642,6,0)),"! Datum  ",VLOOKUP($C$4,'D10'!$B$19:$G$642,6,0)))</f>
        <v/>
      </c>
      <c r="N19" s="67" t="str">
        <f>IF(H19="","",IF(ISNA(VLOOKUP($C$4,'D10'!$B$19:$I$642,8,0)),"außerhalb",VLOOKUP($C$4,'D10'!$B$19:$I$642,8,0)))</f>
        <v/>
      </c>
      <c r="O19" s="68" t="str">
        <f t="shared" si="7"/>
        <v/>
      </c>
      <c r="P19" s="64" t="str">
        <f>IF(H19="","",SUMIF('D10'!$B$19:$B$641,"&lt;="&amp;$C$4,'D10'!$G$19:$G$641))</f>
        <v/>
      </c>
      <c r="Q19" s="65" t="str">
        <f>IF(H19="","",SUMIF('D10'!$B$19:$B$641,"&lt;="&amp;$C$4,'D10'!$I$19:$I$641))</f>
        <v/>
      </c>
      <c r="R19" s="132" t="str">
        <f t="shared" si="8"/>
        <v/>
      </c>
      <c r="S19" s="66" t="str">
        <f>IF(H19="","",SUMIF('D10'!$B$19:$B$641,"&gt;="&amp;DATE(YEAR($C$4),MONTH(1),DAY(1)),'D10'!$G$19:$G$641)-SUMIF('D10'!$B$19:$B$641,"&gt;"&amp;DATE(YEAR($C$4),MONTH($C$4),DAY($C$4)),'D10'!$G$19:$G$641))</f>
        <v/>
      </c>
      <c r="T19" s="67" t="str">
        <f>IF(H19="","",SUMIF('D10'!$B$19:$B$641,"&gt;="&amp;DATE(YEAR($C$4),MONTH(1),DAY(1)),'D10'!$I$19:$I$641)-SUMIF('D10'!$B$19:$B$641,"&gt;"&amp;DATE(YEAR($C$4),MONTH($C$4),DAY($C$4)),'D10'!$I$19:$I$641))</f>
        <v/>
      </c>
      <c r="U19" s="135" t="str">
        <f t="shared" si="2"/>
        <v/>
      </c>
    </row>
    <row r="20" spans="2:21" ht="15" x14ac:dyDescent="0.25">
      <c r="B20" s="52">
        <v>11</v>
      </c>
      <c r="C20" s="153" t="str">
        <f>IF('D11'!$K$2="","",'D11'!$K$2)</f>
        <v/>
      </c>
      <c r="D20" s="70" t="str">
        <f>IF('D11'!$K$3="","Link …",'D11'!$K$3)</f>
        <v>Link …</v>
      </c>
      <c r="E20" s="59" t="str">
        <f>IF('D11'!$K$4="","",'D11'!$K$4)</f>
        <v/>
      </c>
      <c r="F20" s="59" t="str">
        <f>IF('D11'!$K$5="","",'D11'!$K$5)</f>
        <v/>
      </c>
      <c r="G20" s="60" t="str">
        <f>IF('D11'!$E$11="","",'D11'!$E$11)</f>
        <v/>
      </c>
      <c r="H20" s="61" t="str">
        <f>IF('D11'!$E$8="","",'D11'!$E$8)</f>
        <v/>
      </c>
      <c r="I20" s="62" t="str">
        <f>IF('D11'!$E$9="","",'D11'!$E$9)</f>
        <v/>
      </c>
      <c r="J20" s="51" t="str">
        <f>IF('D11'!$E$10="","",'D11'!$E$10*12)</f>
        <v/>
      </c>
      <c r="K20" s="60" t="str">
        <f>IF('D11'!$E$15="","",'D11'!$E$15)</f>
        <v/>
      </c>
      <c r="L20" s="137" t="str">
        <f>IF('D11'!$E$15="","",VLOOKUP($C$4,'D11'!$B$19:$L$642,11,FALSE))</f>
        <v/>
      </c>
      <c r="M20" s="66" t="str">
        <f>IF(H20="","",IF(ISNA(VLOOKUP($C$4,'D11'!$B$19:$G$642,6,0)),"! Datum  ",VLOOKUP($C$4,'D11'!$B$19:$G$642,6,0)))</f>
        <v/>
      </c>
      <c r="N20" s="67" t="str">
        <f>IF(H20="","",IF(ISNA(VLOOKUP($C$4,'D11'!$B$19:$I$642,8,0)),"außerhalb",VLOOKUP($C$4,'D11'!$B$19:$I$642,8,0)))</f>
        <v/>
      </c>
      <c r="O20" s="68" t="str">
        <f t="shared" si="7"/>
        <v/>
      </c>
      <c r="P20" s="64" t="str">
        <f>IF(H20="","",SUMIF('D11'!$B$19:$B$641,"&lt;="&amp;$C$4,'D11'!$G$19:$G$641))</f>
        <v/>
      </c>
      <c r="Q20" s="65" t="str">
        <f>IF(H20="","",SUMIF('D11'!$B$19:$B$641,"&lt;="&amp;$C$4,'D11'!$I$19:$I$641))</f>
        <v/>
      </c>
      <c r="R20" s="132" t="str">
        <f t="shared" si="8"/>
        <v/>
      </c>
      <c r="S20" s="66" t="str">
        <f>IF(H20="","",SUMIF('D11'!$B$19:$B$641,"&gt;="&amp;DATE(YEAR($C$4),MONTH(1),DAY(1)),'D11'!$G$19:$G$641)-SUMIF('D11'!$B$19:$B$641,"&gt;"&amp;DATE(YEAR($C$4),MONTH($C$4),DAY($C$4)),'D11'!$G$19:$G$641))</f>
        <v/>
      </c>
      <c r="T20" s="67" t="str">
        <f>IF(H20="","",SUMIF('D11'!$B$19:$B$641,"&gt;="&amp;DATE(YEAR($C$4),MONTH(1),DAY(1)),'D11'!$I$19:$I$641)-SUMIF('D11'!$B$19:$B$641,"&gt;"&amp;DATE(YEAR($C$4),MONTH($C$4),DAY($C$4)),'D11'!$I$19:$I$641))</f>
        <v/>
      </c>
      <c r="U20" s="135" t="str">
        <f t="shared" si="2"/>
        <v/>
      </c>
    </row>
    <row r="21" spans="2:21" ht="15" x14ac:dyDescent="0.25">
      <c r="B21" s="52">
        <v>12</v>
      </c>
      <c r="C21" s="153" t="str">
        <f>IF('D12'!$K$2="","",'D12'!$K$2)</f>
        <v/>
      </c>
      <c r="D21" s="70" t="str">
        <f>IF('D12'!$K$3="","Link …",'D12'!$K$3)</f>
        <v>Link …</v>
      </c>
      <c r="E21" s="59" t="str">
        <f>IF('D12'!$K$4="","",'D12'!$K$4)</f>
        <v/>
      </c>
      <c r="F21" s="59" t="str">
        <f>IF('D12'!$K$5="","",'D12'!$K$5)</f>
        <v/>
      </c>
      <c r="G21" s="60" t="str">
        <f>IF('D12'!$E$11="","",'D12'!$E$11)</f>
        <v/>
      </c>
      <c r="H21" s="61" t="str">
        <f>IF('D12'!$E$8="","",'D12'!$E$8)</f>
        <v/>
      </c>
      <c r="I21" s="62" t="str">
        <f>IF('D12'!$E$9="","",'D12'!$E$9)</f>
        <v/>
      </c>
      <c r="J21" s="51" t="str">
        <f>IF('D12'!$E$10="","",'D12'!$E$10*12)</f>
        <v/>
      </c>
      <c r="K21" s="60" t="str">
        <f>IF('D12'!$E$15="","",'D12'!$E$15)</f>
        <v/>
      </c>
      <c r="L21" s="137" t="str">
        <f>IF('D12'!$E$15="","",VLOOKUP($C$4,'D12'!$B$19:$L$642,11,FALSE))</f>
        <v/>
      </c>
      <c r="M21" s="66" t="str">
        <f>IF(H21="","",IF(ISNA(VLOOKUP($C$4,'D12'!$B$19:$G$642,6,0)),"! Datum  ",VLOOKUP($C$4,'D12'!$B$19:$G$642,6,0)))</f>
        <v/>
      </c>
      <c r="N21" s="67" t="str">
        <f>IF(H21="","",IF(ISNA(VLOOKUP($C$4,'D12'!$B$19:$I$642,8,0)),"außerhalb",VLOOKUP($C$4,'D12'!$B$19:$I$642,8,0)))</f>
        <v/>
      </c>
      <c r="O21" s="68" t="str">
        <f t="shared" si="7"/>
        <v/>
      </c>
      <c r="P21" s="64" t="str">
        <f>IF(H21="","",SUMIF('D12'!$B$19:$B$641,"&lt;="&amp;$C$4,'D12'!$G$19:$G$641))</f>
        <v/>
      </c>
      <c r="Q21" s="65" t="str">
        <f>IF(H21="","",SUMIF('D12'!$B$19:$B$641,"&lt;="&amp;$C$4,'D12'!$I$19:$I$641))</f>
        <v/>
      </c>
      <c r="R21" s="132" t="str">
        <f t="shared" si="8"/>
        <v/>
      </c>
      <c r="S21" s="66" t="str">
        <f>IF(H21="","",SUMIF('D12'!$B$19:$B$641,"&gt;="&amp;DATE(YEAR($C$4),MONTH(1),DAY(1)),'D12'!$G$19:$G$641)-SUMIF('D12'!$B$19:$B$641,"&gt;"&amp;DATE(YEAR($C$4),MONTH($C$4),DAY($C$4)),'D12'!$G$19:$G$641))</f>
        <v/>
      </c>
      <c r="T21" s="67" t="str">
        <f>IF(H21="","",SUMIF('D12'!$B$19:$B$641,"&gt;="&amp;DATE(YEAR($C$4),MONTH(1),DAY(1)),'D12'!$I$19:$I$641)-SUMIF('D12'!$B$19:$B$641,"&gt;"&amp;DATE(YEAR($C$4),MONTH($C$4),DAY($C$4)),'D12'!$I$19:$I$641))</f>
        <v/>
      </c>
      <c r="U21" s="135" t="str">
        <f t="shared" si="2"/>
        <v/>
      </c>
    </row>
    <row r="22" spans="2:21" ht="15" x14ac:dyDescent="0.25">
      <c r="B22" s="52">
        <v>13</v>
      </c>
      <c r="C22" s="153" t="str">
        <f>IF('D13'!$K$2="","",'D13'!$K$2)</f>
        <v/>
      </c>
      <c r="D22" s="70" t="str">
        <f>IF('D13'!$K$3="","Link …",'D13'!$K$3)</f>
        <v>Link …</v>
      </c>
      <c r="E22" s="59" t="str">
        <f>IF('D13'!$K$4="","",'D13'!$K$4)</f>
        <v/>
      </c>
      <c r="F22" s="59" t="str">
        <f>IF('D13'!$K$5="","",'D13'!$K$5)</f>
        <v/>
      </c>
      <c r="G22" s="60" t="str">
        <f>IF('D13'!$E$11="","",'D13'!$E$11)</f>
        <v/>
      </c>
      <c r="H22" s="61" t="str">
        <f>IF('D13'!$E$8="","",'D13'!$E$8)</f>
        <v/>
      </c>
      <c r="I22" s="62" t="str">
        <f>IF('D13'!$E$9="","",'D13'!$E$9)</f>
        <v/>
      </c>
      <c r="J22" s="51" t="str">
        <f>IF('D13'!$E$10="","",'D13'!$E$10*12)</f>
        <v/>
      </c>
      <c r="K22" s="60" t="str">
        <f>IF('D13'!$E$15="","",'D13'!$E$15)</f>
        <v/>
      </c>
      <c r="L22" s="137" t="str">
        <f>IF('D13'!$E$15="","",VLOOKUP($C$4,'D13'!$B$19:$L$642,11,FALSE))</f>
        <v/>
      </c>
      <c r="M22" s="66" t="str">
        <f>IF(H22="","",IF(ISNA(VLOOKUP($C$4,'D13'!$B$19:$G$642,6,0)),"! Datum  ",VLOOKUP($C$4,'D13'!$B$19:$G$642,6,0)))</f>
        <v/>
      </c>
      <c r="N22" s="67" t="str">
        <f>IF(H22="","",IF(ISNA(VLOOKUP($C$4,'D13'!$B$19:$I$642,8,0)),"außerhalb",VLOOKUP($C$4,'D13'!$B$19:$I$642,8,0)))</f>
        <v/>
      </c>
      <c r="O22" s="68" t="str">
        <f t="shared" si="7"/>
        <v/>
      </c>
      <c r="P22" s="64" t="str">
        <f>IF(H22="","",SUMIF('D13'!$B$19:$B$641,"&lt;="&amp;$C$4,'D13'!$G$19:$G$641))</f>
        <v/>
      </c>
      <c r="Q22" s="65" t="str">
        <f>IF(H22="","",SUMIF('D13'!$B$19:$B$641,"&lt;="&amp;$C$4,'D13'!$I$19:$I$641))</f>
        <v/>
      </c>
      <c r="R22" s="132" t="str">
        <f t="shared" si="8"/>
        <v/>
      </c>
      <c r="S22" s="66" t="str">
        <f>IF(H22="","",SUMIF('D13'!$B$19:$B$641,"&gt;="&amp;DATE(YEAR($C$4),MONTH(1),DAY(1)),'D13'!$G$19:$G$641)-SUMIF('D13'!$B$19:$B$641,"&gt;"&amp;DATE(YEAR($C$4),MONTH($C$4),DAY($C$4)),'D13'!$G$19:$G$641))</f>
        <v/>
      </c>
      <c r="T22" s="67" t="str">
        <f>IF(H22="","",SUMIF('D13'!$B$19:$B$641,"&gt;="&amp;DATE(YEAR($C$4),MONTH(1),DAY(1)),'D13'!$I$19:$I$641)-SUMIF('D13'!$B$19:$B$641,"&gt;"&amp;DATE(YEAR($C$4),MONTH($C$4),DAY($C$4)),'D13'!$I$19:$I$641))</f>
        <v/>
      </c>
      <c r="U22" s="135" t="str">
        <f t="shared" si="2"/>
        <v/>
      </c>
    </row>
    <row r="23" spans="2:21" ht="15" x14ac:dyDescent="0.25">
      <c r="B23" s="52">
        <v>14</v>
      </c>
      <c r="C23" s="153" t="str">
        <f>IF('D14'!$K$2="","",'D14'!$K$2)</f>
        <v/>
      </c>
      <c r="D23" s="70" t="str">
        <f>IF('D14'!$K$3="","Link …",'D14'!$K$3)</f>
        <v>Link …</v>
      </c>
      <c r="E23" s="59" t="str">
        <f>IF('D14'!$K$4="","",'D14'!$K$4)</f>
        <v/>
      </c>
      <c r="F23" s="59" t="str">
        <f>IF('D14'!$K$5="","",'D14'!$K$5)</f>
        <v/>
      </c>
      <c r="G23" s="60" t="str">
        <f>IF('D14'!$E$11="","",'D14'!$E$11)</f>
        <v/>
      </c>
      <c r="H23" s="61" t="str">
        <f>IF('D14'!$E$8="","",'D14'!$E$8)</f>
        <v/>
      </c>
      <c r="I23" s="62" t="str">
        <f>IF('D14'!$E$9="","",'D14'!$E$9)</f>
        <v/>
      </c>
      <c r="J23" s="51" t="str">
        <f>IF('D14'!$E$10="","",'D14'!$E$10*12)</f>
        <v/>
      </c>
      <c r="K23" s="60" t="str">
        <f>IF('D14'!$E$15="","",'D14'!$E$15)</f>
        <v/>
      </c>
      <c r="L23" s="137" t="str">
        <f>IF('D14'!$E$15="","",VLOOKUP($C$4,'D14'!$B$19:$L$642,11,FALSE))</f>
        <v/>
      </c>
      <c r="M23" s="66" t="str">
        <f>IF(H23="","",IF(ISNA(VLOOKUP($C$4,'D14'!$B$19:$G$642,6,0)),"! Datum  ",VLOOKUP($C$4,'D14'!$B$19:$G$642,6,0)))</f>
        <v/>
      </c>
      <c r="N23" s="67" t="str">
        <f>IF(H23="","",IF(ISNA(VLOOKUP($C$4,'D14'!$B$19:$I$642,8,0)),"außerhalb",VLOOKUP($C$4,'D14'!$B$19:$I$642,8,0)))</f>
        <v/>
      </c>
      <c r="O23" s="68" t="str">
        <f t="shared" si="7"/>
        <v/>
      </c>
      <c r="P23" s="64" t="str">
        <f>IF(H23="","",SUMIF('D14'!$B$19:$B$641,"&lt;="&amp;$C$4,'D14'!$G$19:$G$641))</f>
        <v/>
      </c>
      <c r="Q23" s="65" t="str">
        <f>IF(H23="","",SUMIF('D14'!$B$19:$B$641,"&lt;="&amp;$C$4,'D14'!$I$19:$I$641))</f>
        <v/>
      </c>
      <c r="R23" s="132" t="str">
        <f t="shared" si="8"/>
        <v/>
      </c>
      <c r="S23" s="66" t="str">
        <f>IF(H23="","",SUMIF('D14'!$B$19:$B$641,"&gt;="&amp;DATE(YEAR($C$4),MONTH(1),DAY(1)),'D14'!$G$19:$G$641)-SUMIF('D14'!$B$19:$B$641,"&gt;"&amp;DATE(YEAR($C$4),MONTH($C$4),DAY($C$4)),'D14'!$G$19:$G$641))</f>
        <v/>
      </c>
      <c r="T23" s="67" t="str">
        <f>IF(H23="","",SUMIF('D14'!$B$19:$B$641,"&gt;="&amp;DATE(YEAR($C$4),MONTH(1),DAY(1)),'D14'!$I$19:$I$641)-SUMIF('D14'!$B$19:$B$641,"&gt;"&amp;DATE(YEAR($C$4),MONTH($C$4),DAY($C$4)),'D14'!$I$19:$I$641))</f>
        <v/>
      </c>
      <c r="U23" s="135" t="str">
        <f t="shared" si="2"/>
        <v/>
      </c>
    </row>
    <row r="24" spans="2:21" ht="15" x14ac:dyDescent="0.25">
      <c r="B24" s="52">
        <v>15</v>
      </c>
      <c r="C24" s="153" t="str">
        <f>IF('D15'!$K$2="","",'D15'!$K$2)</f>
        <v/>
      </c>
      <c r="D24" s="70" t="str">
        <f>IF('D15'!$K$3="","Link …",'D15'!$K$3)</f>
        <v>Link …</v>
      </c>
      <c r="E24" s="59" t="str">
        <f>IF('D15'!$K$4="","",'D15'!$K$4)</f>
        <v/>
      </c>
      <c r="F24" s="59" t="str">
        <f>IF('D15'!$K$5="","",'D15'!$K$5)</f>
        <v/>
      </c>
      <c r="G24" s="60" t="str">
        <f>IF('D15'!$E$11="","",'D15'!$E$11)</f>
        <v/>
      </c>
      <c r="H24" s="61" t="str">
        <f>IF('D15'!$E$8="","",'D15'!$E$8)</f>
        <v/>
      </c>
      <c r="I24" s="62" t="str">
        <f>IF('D15'!$E$9="","",'D15'!$E$9)</f>
        <v/>
      </c>
      <c r="J24" s="51" t="str">
        <f>IF('D15'!$E$10="","",'D15'!$E$10*12)</f>
        <v/>
      </c>
      <c r="K24" s="60" t="str">
        <f>IF('D15'!$E$15="","",'D15'!$E$15)</f>
        <v/>
      </c>
      <c r="L24" s="137" t="str">
        <f>IF('D15'!$E$15="","",VLOOKUP($C$4,'D15'!$B$19:$L$642,11,FALSE))</f>
        <v/>
      </c>
      <c r="M24" s="66" t="str">
        <f>IF(H24="","",IF(ISNA(VLOOKUP($C$4,'D15'!$B$19:$G$642,6,0)),"! Datum  ",VLOOKUP($C$4,'D15'!$B$19:$G$642,6,0)))</f>
        <v/>
      </c>
      <c r="N24" s="67" t="str">
        <f>IF(H24="","",IF(ISNA(VLOOKUP($C$4,'D15'!$B$19:$I$642,8,0)),"außerhalb",VLOOKUP($C$4,'D15'!$B$19:$I$642,8,0)))</f>
        <v/>
      </c>
      <c r="O24" s="68" t="str">
        <f t="shared" si="7"/>
        <v/>
      </c>
      <c r="P24" s="64" t="str">
        <f>IF(H24="","",SUMIF('D15'!$B$19:$B$641,"&lt;="&amp;$C$4,'D15'!$G$19:$G$641))</f>
        <v/>
      </c>
      <c r="Q24" s="65" t="str">
        <f>IF(H24="","",SUMIF('D15'!$B$19:$B$641,"&lt;="&amp;$C$4,'D15'!$I$19:$I$641))</f>
        <v/>
      </c>
      <c r="R24" s="132" t="str">
        <f t="shared" si="8"/>
        <v/>
      </c>
      <c r="S24" s="66" t="str">
        <f>IF(H24="","",SUMIF('D15'!$B$19:$B$641,"&gt;="&amp;DATE(YEAR($C$4),MONTH(1),DAY(1)),'D15'!$G$19:$G$641)-SUMIF('D15'!$B$19:$B$641,"&gt;"&amp;DATE(YEAR($C$4),MONTH($C$4),DAY($C$4)),'D15'!$G$19:$G$641))</f>
        <v/>
      </c>
      <c r="T24" s="67" t="str">
        <f>IF(H24="","",SUMIF('D15'!$B$19:$B$641,"&gt;="&amp;DATE(YEAR($C$4),MONTH(1),DAY(1)),'D15'!$I$19:$I$641)-SUMIF('D15'!$B$19:$B$641,"&gt;"&amp;DATE(YEAR($C$4),MONTH($C$4),DAY($C$4)),'D15'!$I$19:$I$641))</f>
        <v/>
      </c>
      <c r="U24" s="135" t="str">
        <f t="shared" si="2"/>
        <v/>
      </c>
    </row>
    <row r="25" spans="2:21" ht="15" x14ac:dyDescent="0.25">
      <c r="B25" s="52">
        <v>16</v>
      </c>
      <c r="C25" s="153" t="str">
        <f>IF('D16'!$K$2="","",'D16'!$K$2)</f>
        <v/>
      </c>
      <c r="D25" s="70" t="str">
        <f>IF('D16'!$K$3="","Link …",'D16'!$K$3)</f>
        <v>Link …</v>
      </c>
      <c r="E25" s="59" t="str">
        <f>IF('D16'!$K$4="","",'D16'!$K$4)</f>
        <v/>
      </c>
      <c r="F25" s="59" t="str">
        <f>IF('D16'!$K$5="","",'D16'!$K$5)</f>
        <v/>
      </c>
      <c r="G25" s="60" t="str">
        <f>IF('D16'!$E$11="","",'D16'!$E$11)</f>
        <v/>
      </c>
      <c r="H25" s="61" t="str">
        <f>IF('D16'!$E$8="","",'D16'!$E$8)</f>
        <v/>
      </c>
      <c r="I25" s="62" t="str">
        <f>IF('D16'!$E$9="","",'D16'!$E$9)</f>
        <v/>
      </c>
      <c r="J25" s="51" t="str">
        <f>IF('D16'!$E$10="","",'D16'!$E$10*12)</f>
        <v/>
      </c>
      <c r="K25" s="60" t="str">
        <f>IF('D16'!$E$15="","",'D16'!$E$15)</f>
        <v/>
      </c>
      <c r="L25" s="137" t="str">
        <f>IF('D16'!$E$15="","",VLOOKUP($C$4,'D16'!$B$19:$L$642,11,FALSE))</f>
        <v/>
      </c>
      <c r="M25" s="66" t="str">
        <f>IF(H25="","",IF(ISNA(VLOOKUP($C$4,'D16'!$B$19:$G$642,6,0)),"! Datum  ",VLOOKUP($C$4,'D16'!$B$19:$G$642,6,0)))</f>
        <v/>
      </c>
      <c r="N25" s="67" t="str">
        <f>IF(H25="","",IF(ISNA(VLOOKUP($C$4,'D16'!$B$19:$I$642,8,0)),"außerhalb",VLOOKUP($C$4,'D16'!$B$19:$I$642,8,0)))</f>
        <v/>
      </c>
      <c r="O25" s="68" t="str">
        <f t="shared" si="7"/>
        <v/>
      </c>
      <c r="P25" s="64" t="str">
        <f>IF(H25="","",SUMIF('D16'!$B$19:$B$641,"&lt;="&amp;$C$4,'D16'!$G$19:$G$641))</f>
        <v/>
      </c>
      <c r="Q25" s="65" t="str">
        <f>IF(H25="","",SUMIF('D16'!$B$19:$B$641,"&lt;="&amp;$C$4,'D16'!$I$19:$I$641))</f>
        <v/>
      </c>
      <c r="R25" s="132" t="str">
        <f t="shared" si="8"/>
        <v/>
      </c>
      <c r="S25" s="66" t="str">
        <f>IF(H25="","",SUMIF('D16'!$B$19:$B$641,"&gt;="&amp;DATE(YEAR($C$4),MONTH(1),DAY(1)),'D16'!$G$19:$G$641)-SUMIF('D16'!$B$19:$B$641,"&gt;"&amp;DATE(YEAR($C$4),MONTH($C$4),DAY($C$4)),'D16'!$G$19:$G$641))</f>
        <v/>
      </c>
      <c r="T25" s="67" t="str">
        <f>IF(H25="","",SUMIF('D16'!$B$19:$B$641,"&gt;="&amp;DATE(YEAR($C$4),MONTH(1),DAY(1)),'D16'!$I$19:$I$641)-SUMIF('D16'!$B$19:$B$641,"&gt;"&amp;DATE(YEAR($C$4),MONTH($C$4),DAY($C$4)),'D16'!$I$19:$I$641))</f>
        <v/>
      </c>
      <c r="U25" s="135" t="str">
        <f t="shared" si="2"/>
        <v/>
      </c>
    </row>
    <row r="26" spans="2:21" ht="15" x14ac:dyDescent="0.25">
      <c r="B26" s="52">
        <v>17</v>
      </c>
      <c r="C26" s="153" t="str">
        <f>IF('D17'!$K$2="","",'D17'!$K$2)</f>
        <v/>
      </c>
      <c r="D26" s="70" t="str">
        <f>IF('D17'!$K$3="","Link …",'D17'!$K$3)</f>
        <v>Link …</v>
      </c>
      <c r="E26" s="59" t="str">
        <f>IF('D17'!$K$4="","",'D17'!$K$4)</f>
        <v/>
      </c>
      <c r="F26" s="59" t="str">
        <f>IF('D17'!$K$5="","",'D17'!$K$5)</f>
        <v/>
      </c>
      <c r="G26" s="60" t="str">
        <f>IF('D17'!$E$11="","",'D17'!$E$11)</f>
        <v/>
      </c>
      <c r="H26" s="61" t="str">
        <f>IF('D17'!$E$8="","",'D17'!$E$8)</f>
        <v/>
      </c>
      <c r="I26" s="62" t="str">
        <f>IF('D17'!$E$9="","",'D17'!$E$9)</f>
        <v/>
      </c>
      <c r="J26" s="51" t="str">
        <f>IF('D17'!$E$10="","",'D17'!$E$10*12)</f>
        <v/>
      </c>
      <c r="K26" s="60" t="str">
        <f>IF('D17'!$E$15="","",'D17'!$E$15)</f>
        <v/>
      </c>
      <c r="L26" s="137" t="str">
        <f>IF('D17'!$E$15="","",VLOOKUP($C$4,'D17'!$B$19:$L$642,11,FALSE))</f>
        <v/>
      </c>
      <c r="M26" s="66" t="str">
        <f>IF(H26="","",IF(ISNA(VLOOKUP($C$4,'D17'!$B$19:$G$642,6,0)),"! Datum  ",VLOOKUP($C$4,'D17'!$B$19:$G$642,6,0)))</f>
        <v/>
      </c>
      <c r="N26" s="67" t="str">
        <f>IF(H26="","",IF(ISNA(VLOOKUP($C$4,'D17'!$B$19:$I$642,8,0)),"außerhalb",VLOOKUP($C$4,'D17'!$B$19:$I$642,8,0)))</f>
        <v/>
      </c>
      <c r="O26" s="68" t="str">
        <f t="shared" si="7"/>
        <v/>
      </c>
      <c r="P26" s="64" t="str">
        <f>IF(H26="","",SUMIF('D17'!$B$19:$B$641,"&lt;="&amp;$C$4,'D17'!$G$19:$G$641))</f>
        <v/>
      </c>
      <c r="Q26" s="65" t="str">
        <f>IF(H26="","",SUMIF('D17'!$B$19:$B$641,"&lt;="&amp;$C$4,'D17'!$I$19:$I$641))</f>
        <v/>
      </c>
      <c r="R26" s="132" t="str">
        <f t="shared" si="8"/>
        <v/>
      </c>
      <c r="S26" s="66" t="str">
        <f>IF(H26="","",SUMIF('D17'!$B$19:$B$641,"&gt;="&amp;DATE(YEAR($C$4),MONTH(1),DAY(1)),'D17'!$G$19:$G$641)-SUMIF('D17'!$B$19:$B$641,"&gt;"&amp;DATE(YEAR($C$4),MONTH($C$4),DAY($C$4)),'D17'!$G$19:$G$641))</f>
        <v/>
      </c>
      <c r="T26" s="67" t="str">
        <f>IF(H26="","",SUMIF('D17'!$B$19:$B$641,"&gt;="&amp;DATE(YEAR($C$4),MONTH(1),DAY(1)),'D17'!$I$19:$I$641)-SUMIF('D17'!$B$19:$B$641,"&gt;"&amp;DATE(YEAR($C$4),MONTH($C$4),DAY($C$4)),'D17'!$I$19:$I$641))</f>
        <v/>
      </c>
      <c r="U26" s="135" t="str">
        <f t="shared" si="2"/>
        <v/>
      </c>
    </row>
    <row r="27" spans="2:21" ht="15" x14ac:dyDescent="0.25">
      <c r="B27" s="52">
        <v>18</v>
      </c>
      <c r="C27" s="153" t="str">
        <f>IF('D18'!$K$2="","",'D18'!$K$2)</f>
        <v/>
      </c>
      <c r="D27" s="70" t="str">
        <f>IF('D18'!$K$3="","Link …",'D18'!$K$3)</f>
        <v>Link …</v>
      </c>
      <c r="E27" s="59" t="str">
        <f>IF('D18'!$K$4="","",'D18'!$K$4)</f>
        <v/>
      </c>
      <c r="F27" s="59" t="str">
        <f>IF('D18'!$K$5="","",'D18'!$K$5)</f>
        <v/>
      </c>
      <c r="G27" s="60" t="str">
        <f>IF('D18'!$E$11="","",'D18'!$E$11)</f>
        <v/>
      </c>
      <c r="H27" s="61" t="str">
        <f>IF('D18'!$E$8="","",'D18'!$E$8)</f>
        <v/>
      </c>
      <c r="I27" s="62" t="str">
        <f>IF('D18'!$E$9="","",'D18'!$E$9)</f>
        <v/>
      </c>
      <c r="J27" s="51" t="str">
        <f>IF('D18'!$E$10="","",'D18'!$E$10*12)</f>
        <v/>
      </c>
      <c r="K27" s="60" t="str">
        <f>IF('D18'!$E$15="","",'D18'!$E$15)</f>
        <v/>
      </c>
      <c r="L27" s="137" t="str">
        <f>IF('D18'!$E$15="","",VLOOKUP($C$4,'D18'!$B$19:$L$642,11,FALSE))</f>
        <v/>
      </c>
      <c r="M27" s="66" t="str">
        <f>IF(H27="","",IF(ISNA(VLOOKUP($C$4,'D18'!$B$19:$G$642,6,0)),"! Datum  ",VLOOKUP($C$4,'D18'!$B$19:$G$642,6,0)))</f>
        <v/>
      </c>
      <c r="N27" s="67" t="str">
        <f>IF(H27="","",IF(ISNA(VLOOKUP($C$4,'D18'!$B$19:$I$642,8,0)),"außerhalb",VLOOKUP($C$4,'D18'!$B$19:$I$642,8,0)))</f>
        <v/>
      </c>
      <c r="O27" s="68" t="str">
        <f t="shared" si="7"/>
        <v/>
      </c>
      <c r="P27" s="64" t="str">
        <f>IF(H27="","",SUMIF('D18'!$B$19:$B$641,"&lt;="&amp;$C$4,'D18'!$G$19:$G$641))</f>
        <v/>
      </c>
      <c r="Q27" s="65" t="str">
        <f>IF(H27="","",SUMIF('D18'!$B$19:$B$641,"&lt;="&amp;$C$4,'D18'!$I$19:$I$641))</f>
        <v/>
      </c>
      <c r="R27" s="132" t="str">
        <f t="shared" si="8"/>
        <v/>
      </c>
      <c r="S27" s="66" t="str">
        <f>IF(H27="","",SUMIF('D18'!$B$19:$B$641,"&gt;="&amp;DATE(YEAR($C$4),MONTH(1),DAY(1)),'D18'!$G$19:$G$641)-SUMIF('D18'!$B$19:$B$641,"&gt;"&amp;DATE(YEAR($C$4),MONTH($C$4),DAY($C$4)),'D18'!$G$19:$G$641))</f>
        <v/>
      </c>
      <c r="T27" s="67" t="str">
        <f>IF(H27="","",SUMIF('D18'!$B$19:$B$641,"&gt;="&amp;DATE(YEAR($C$4),MONTH(1),DAY(1)),'D18'!$I$19:$I$641)-SUMIF('D18'!$B$19:$B$641,"&gt;"&amp;DATE(YEAR($C$4),MONTH($C$4),DAY($C$4)),'D18'!$I$19:$I$641))</f>
        <v/>
      </c>
      <c r="U27" s="135" t="str">
        <f t="shared" si="2"/>
        <v/>
      </c>
    </row>
    <row r="28" spans="2:21" ht="15" x14ac:dyDescent="0.25">
      <c r="B28" s="52">
        <v>19</v>
      </c>
      <c r="C28" s="153" t="str">
        <f>IF('D19'!$K$2="","",'D19'!$K$2)</f>
        <v/>
      </c>
      <c r="D28" s="70" t="str">
        <f>IF('D19'!$K$3="","Link …",'D19'!$K$3)</f>
        <v>Link …</v>
      </c>
      <c r="E28" s="59" t="str">
        <f>IF('D19'!$K$4="","",'D19'!$K$4)</f>
        <v/>
      </c>
      <c r="F28" s="59" t="str">
        <f>IF('D19'!$K$5="","",'D19'!$K$5)</f>
        <v/>
      </c>
      <c r="G28" s="60" t="str">
        <f>IF('D19'!$E$11="","",'D19'!$E$11)</f>
        <v/>
      </c>
      <c r="H28" s="61" t="str">
        <f>IF('D19'!$E$8="","",'D19'!$E$8)</f>
        <v/>
      </c>
      <c r="I28" s="62" t="str">
        <f>IF('D19'!$E$9="","",'D19'!$E$9)</f>
        <v/>
      </c>
      <c r="J28" s="51" t="str">
        <f>IF('D19'!$E$10="","",'D19'!$E$10*12)</f>
        <v/>
      </c>
      <c r="K28" s="60" t="str">
        <f>IF('D19'!$E$15="","",'D19'!$E$15)</f>
        <v/>
      </c>
      <c r="L28" s="137" t="str">
        <f>IF('D19'!$E$15="","",VLOOKUP($C$4,'D19'!$B$19:$L$642,11,FALSE))</f>
        <v/>
      </c>
      <c r="M28" s="66" t="str">
        <f>IF(H28="","",IF(ISNA(VLOOKUP($C$4,'D19'!$B$19:$G$642,6,0)),"! Datum  ",VLOOKUP($C$4,'D19'!$B$19:$G$642,6,0)))</f>
        <v/>
      </c>
      <c r="N28" s="67" t="str">
        <f>IF(H28="","",IF(ISNA(VLOOKUP($C$4,'D19'!$B$19:$I$642,8,0)),"außerhalb",VLOOKUP($C$4,'D19'!$B$19:$I$642,8,0)))</f>
        <v/>
      </c>
      <c r="O28" s="68" t="str">
        <f t="shared" si="7"/>
        <v/>
      </c>
      <c r="P28" s="64" t="str">
        <f>IF(H28="","",SUMIF('D19'!$B$19:$B$641,"&lt;="&amp;$C$4,'D19'!$G$19:$G$641))</f>
        <v/>
      </c>
      <c r="Q28" s="65" t="str">
        <f>IF(H28="","",SUMIF('D19'!$B$19:$B$641,"&lt;="&amp;$C$4,'D19'!$I$19:$I$641))</f>
        <v/>
      </c>
      <c r="R28" s="132" t="str">
        <f t="shared" si="8"/>
        <v/>
      </c>
      <c r="S28" s="66" t="str">
        <f>IF(H28="","",SUMIF('D19'!$B$19:$B$641,"&gt;="&amp;DATE(YEAR($C$4),MONTH(1),DAY(1)),'D19'!$G$19:$G$641)-SUMIF('D19'!$B$19:$B$641,"&gt;"&amp;DATE(YEAR($C$4),MONTH($C$4),DAY($C$4)),'D19'!$G$19:$G$641))</f>
        <v/>
      </c>
      <c r="T28" s="67" t="str">
        <f>IF(H28="","",SUMIF('D19'!$B$19:$B$641,"&gt;="&amp;DATE(YEAR($C$4),MONTH(1),DAY(1)),'D19'!$I$19:$I$641)-SUMIF('D19'!$B$19:$B$641,"&gt;"&amp;DATE(YEAR($C$4),MONTH($C$4),DAY($C$4)),'D19'!$I$19:$I$641))</f>
        <v/>
      </c>
      <c r="U28" s="135" t="str">
        <f t="shared" si="2"/>
        <v/>
      </c>
    </row>
    <row r="29" spans="2:21" ht="15" x14ac:dyDescent="0.25">
      <c r="B29" s="52">
        <v>20</v>
      </c>
      <c r="C29" s="153" t="str">
        <f>IF('D20'!$K$2="","",'D20'!$K$2)</f>
        <v/>
      </c>
      <c r="D29" s="70" t="str">
        <f>IF('D20'!$K$3="","Link …",'D20'!$K$3)</f>
        <v>Link …</v>
      </c>
      <c r="E29" s="59" t="str">
        <f>IF('D20'!$K$4="","",'D20'!$K$4)</f>
        <v/>
      </c>
      <c r="F29" s="59" t="str">
        <f>IF('D20'!$K$5="","",'D20'!$K$5)</f>
        <v/>
      </c>
      <c r="G29" s="60" t="str">
        <f>IF('D20'!$E$11="","",'D20'!$E$11)</f>
        <v/>
      </c>
      <c r="H29" s="61" t="str">
        <f>IF('D20'!$E$8="","",'D20'!$E$8)</f>
        <v/>
      </c>
      <c r="I29" s="62" t="str">
        <f>IF('D20'!$E$9="","",'D20'!$E$9)</f>
        <v/>
      </c>
      <c r="J29" s="51" t="str">
        <f>IF('D20'!$E$10="","",'D20'!$E$10*12)</f>
        <v/>
      </c>
      <c r="K29" s="60" t="str">
        <f>IF('D20'!$E$15="","",'D20'!$E$15)</f>
        <v/>
      </c>
      <c r="L29" s="137" t="str">
        <f>IF('D20'!$E$15="","",VLOOKUP($C$4,'D20'!$B$19:$L$642,11,FALSE))</f>
        <v/>
      </c>
      <c r="M29" s="66" t="str">
        <f>IF(H29="","",IF(ISNA(VLOOKUP($C$4,'D20'!$B$19:$G$642,6,0)),"! Datum  ",VLOOKUP($C$4,'D20'!$B$19:$G$642,6,0)))</f>
        <v/>
      </c>
      <c r="N29" s="67" t="str">
        <f>IF(H29="","",IF(ISNA(VLOOKUP($C$4,'D20'!$B$19:$I$642,8,0)),"außerhalb",VLOOKUP($C$4,'D20'!$B$19:$I$642,8,0)))</f>
        <v/>
      </c>
      <c r="O29" s="68" t="str">
        <f t="shared" si="7"/>
        <v/>
      </c>
      <c r="P29" s="64" t="str">
        <f>IF(H29="","",SUMIF('D20'!$B$19:$B$641,"&lt;="&amp;$C$4,'D20'!$G$19:$G$641))</f>
        <v/>
      </c>
      <c r="Q29" s="65" t="str">
        <f>IF(H29="","",SUMIF('D20'!$B$19:$B$641,"&lt;="&amp;$C$4,'D20'!$I$19:$I$641))</f>
        <v/>
      </c>
      <c r="R29" s="132" t="str">
        <f t="shared" si="8"/>
        <v/>
      </c>
      <c r="S29" s="66" t="str">
        <f>IF(H29="","",SUMIF('D20'!$B$19:$B$641,"&gt;="&amp;DATE(YEAR($C$4),MONTH(1),DAY(1)),'D20'!$G$19:$G$641)-SUMIF('D20'!$B$19:$B$641,"&gt;"&amp;DATE(YEAR($C$4),MONTH($C$4),DAY($C$4)),'D20'!$G$19:$G$641))</f>
        <v/>
      </c>
      <c r="T29" s="67" t="str">
        <f>IF(H29="","",SUMIF('D20'!$B$19:$B$641,"&gt;="&amp;DATE(YEAR($C$4),MONTH(1),DAY(1)),'D20'!$I$19:$I$641)-SUMIF('D20'!$B$19:$B$641,"&gt;"&amp;DATE(YEAR($C$4),MONTH($C$4),DAY($C$4)),'D20'!$I$19:$I$641))</f>
        <v/>
      </c>
      <c r="U29" s="135" t="str">
        <f t="shared" si="2"/>
        <v/>
      </c>
    </row>
    <row r="30" spans="2:21" ht="15" x14ac:dyDescent="0.25">
      <c r="B30" s="52">
        <v>21</v>
      </c>
      <c r="C30" s="153" t="str">
        <f>IF('D21'!$K$2="","",'D21'!$K$2)</f>
        <v/>
      </c>
      <c r="D30" s="70" t="str">
        <f>IF('D21'!$K$3="","Link …",'D21'!$K$3)</f>
        <v>Link …</v>
      </c>
      <c r="E30" s="59" t="str">
        <f>IF('D21'!$K$4="","",'D21'!$K$4)</f>
        <v/>
      </c>
      <c r="F30" s="59" t="str">
        <f>IF('D21'!$K$5="","",'D21'!$K$5)</f>
        <v/>
      </c>
      <c r="G30" s="60" t="str">
        <f>IF('D21'!$E$11="","",'D21'!$E$11)</f>
        <v/>
      </c>
      <c r="H30" s="61" t="str">
        <f>IF('D21'!$E$8="","",'D21'!$E$8)</f>
        <v/>
      </c>
      <c r="I30" s="62" t="str">
        <f>IF('D21'!$E$9="","",'D21'!$E$9)</f>
        <v/>
      </c>
      <c r="J30" s="51" t="str">
        <f>IF('D21'!$E$10="","",'D21'!$E$10*12)</f>
        <v/>
      </c>
      <c r="K30" s="60" t="str">
        <f>IF('D21'!$E$15="","",'D21'!$E$15)</f>
        <v/>
      </c>
      <c r="L30" s="137" t="str">
        <f>IF('D21'!$E$15="","",VLOOKUP($C$4,'D21'!$B$19:$L$642,11,FALSE))</f>
        <v/>
      </c>
      <c r="M30" s="66" t="str">
        <f>IF(H30="","",IF(ISNA(VLOOKUP($C$4,'D21'!$B$19:$G$642,6,0)),"! Datum  ",VLOOKUP($C$4,'D21'!$B$19:$G$642,6,0)))</f>
        <v/>
      </c>
      <c r="N30" s="67" t="str">
        <f>IF(H30="","",IF(ISNA(VLOOKUP($C$4,'D21'!$B$19:$I$642,8,0)),"außerhalb",VLOOKUP($C$4,'D21'!$B$19:$I$642,8,0)))</f>
        <v/>
      </c>
      <c r="O30" s="68" t="str">
        <f t="shared" si="7"/>
        <v/>
      </c>
      <c r="P30" s="64" t="str">
        <f>IF(H30="","",SUMIF('D21'!$B$19:$B$641,"&lt;="&amp;$C$4,'D21'!$G$19:$G$641))</f>
        <v/>
      </c>
      <c r="Q30" s="65" t="str">
        <f>IF(H30="","",SUMIF('D21'!$B$19:$B$641,"&lt;="&amp;$C$4,'D21'!$I$19:$I$641))</f>
        <v/>
      </c>
      <c r="R30" s="132" t="str">
        <f t="shared" si="8"/>
        <v/>
      </c>
      <c r="S30" s="66" t="str">
        <f>IF(H30="","",SUMIF('D21'!$B$19:$B$641,"&gt;="&amp;DATE(YEAR($C$4),MONTH(1),DAY(1)),'D21'!$G$19:$G$641)-SUMIF('D21'!$B$19:$B$641,"&gt;"&amp;DATE(YEAR($C$4),MONTH($C$4),DAY($C$4)),'D21'!$G$19:$G$641))</f>
        <v/>
      </c>
      <c r="T30" s="67" t="str">
        <f>IF(H30="","",SUMIF('D21'!$B$19:$B$641,"&gt;="&amp;DATE(YEAR($C$4),MONTH(1),DAY(1)),'D21'!$I$19:$I$641)-SUMIF('D21'!$B$19:$B$641,"&gt;"&amp;DATE(YEAR($C$4),MONTH($C$4),DAY($C$4)),'D21'!$I$19:$I$641))</f>
        <v/>
      </c>
      <c r="U30" s="135" t="str">
        <f t="shared" si="2"/>
        <v/>
      </c>
    </row>
    <row r="31" spans="2:21" ht="15" x14ac:dyDescent="0.25">
      <c r="B31" s="52">
        <v>22</v>
      </c>
      <c r="C31" s="153" t="str">
        <f>IF('D22'!$K$2="","",'D22'!$K$2)</f>
        <v/>
      </c>
      <c r="D31" s="70" t="str">
        <f>IF('D22'!$K$3="","Link …",'D22'!$K$3)</f>
        <v>Link …</v>
      </c>
      <c r="E31" s="59" t="str">
        <f>IF('D22'!$K$4="","",'D22'!$K$4)</f>
        <v/>
      </c>
      <c r="F31" s="59" t="str">
        <f>IF('D22'!$K$5="","",'D22'!$K$5)</f>
        <v/>
      </c>
      <c r="G31" s="60" t="str">
        <f>IF('D22'!$E$11="","",'D22'!$E$11)</f>
        <v/>
      </c>
      <c r="H31" s="61" t="str">
        <f>IF('D22'!$E$8="","",'D22'!$E$8)</f>
        <v/>
      </c>
      <c r="I31" s="62" t="str">
        <f>IF('D22'!$E$9="","",'D22'!$E$9)</f>
        <v/>
      </c>
      <c r="J31" s="51" t="str">
        <f>IF('D22'!$E$10="","",'D22'!$E$10*12)</f>
        <v/>
      </c>
      <c r="K31" s="60" t="str">
        <f>IF('D22'!$E$15="","",'D22'!$E$15)</f>
        <v/>
      </c>
      <c r="L31" s="137" t="str">
        <f>IF('D22'!$E$15="","",VLOOKUP($C$4,'D22'!$B$19:$L$642,11,FALSE))</f>
        <v/>
      </c>
      <c r="M31" s="66" t="str">
        <f>IF(H31="","",IF(ISNA(VLOOKUP($C$4,'D22'!$B$19:$G$642,6,0)),"! Datum  ",VLOOKUP($C$4,'D22'!$B$19:$G$642,6,0)))</f>
        <v/>
      </c>
      <c r="N31" s="67" t="str">
        <f>IF(H31="","",IF(ISNA(VLOOKUP($C$4,'D22'!$B$19:$I$642,8,0)),"außerhalb",VLOOKUP($C$4,'D22'!$B$19:$I$642,8,0)))</f>
        <v/>
      </c>
      <c r="O31" s="68" t="str">
        <f t="shared" si="7"/>
        <v/>
      </c>
      <c r="P31" s="64" t="str">
        <f>IF(H31="","",SUMIF('D22'!$B$19:$B$641,"&lt;="&amp;$C$4,'D22'!$G$19:$G$641))</f>
        <v/>
      </c>
      <c r="Q31" s="65" t="str">
        <f>IF(H31="","",SUMIF('D22'!$B$19:$B$641,"&lt;="&amp;$C$4,'D22'!$I$19:$I$641))</f>
        <v/>
      </c>
      <c r="R31" s="132" t="str">
        <f t="shared" si="8"/>
        <v/>
      </c>
      <c r="S31" s="66" t="str">
        <f>IF(H31="","",SUMIF('D22'!$B$19:$B$641,"&gt;="&amp;DATE(YEAR($C$4),MONTH(1),DAY(1)),'D22'!$G$19:$G$641)-SUMIF('D22'!$B$19:$B$641,"&gt;"&amp;DATE(YEAR($C$4),MONTH($C$4),DAY($C$4)),'D22'!$G$19:$G$641))</f>
        <v/>
      </c>
      <c r="T31" s="67" t="str">
        <f>IF(H31="","",SUMIF('D22'!$B$19:$B$641,"&gt;="&amp;DATE(YEAR($C$4),MONTH(1),DAY(1)),'D22'!$I$19:$I$641)-SUMIF('D22'!$B$19:$B$641,"&gt;"&amp;DATE(YEAR($C$4),MONTH($C$4),DAY($C$4)),'D22'!$I$19:$I$641))</f>
        <v/>
      </c>
      <c r="U31" s="135" t="str">
        <f t="shared" si="2"/>
        <v/>
      </c>
    </row>
    <row r="32" spans="2:21" ht="15" x14ac:dyDescent="0.25">
      <c r="B32" s="52">
        <v>23</v>
      </c>
      <c r="C32" s="153" t="str">
        <f>IF('D23'!$K$2="","",'D23'!$K$2)</f>
        <v/>
      </c>
      <c r="D32" s="70" t="str">
        <f>IF('D23'!$K$3="","Link …",'D23'!$K$3)</f>
        <v>Link …</v>
      </c>
      <c r="E32" s="59" t="str">
        <f>IF('D23'!$K$4="","",'D23'!$K$4)</f>
        <v/>
      </c>
      <c r="F32" s="59" t="str">
        <f>IF('D23'!$K$5="","",'D23'!$K$5)</f>
        <v/>
      </c>
      <c r="G32" s="60" t="str">
        <f>IF('D23'!$E$11="","",'D23'!$E$11)</f>
        <v/>
      </c>
      <c r="H32" s="61" t="str">
        <f>IF('D23'!$E$8="","",'D23'!$E$8)</f>
        <v/>
      </c>
      <c r="I32" s="62" t="str">
        <f>IF('D23'!$E$9="","",'D23'!$E$9)</f>
        <v/>
      </c>
      <c r="J32" s="51" t="str">
        <f>IF('D23'!$E$10="","",'D23'!$E$10*12)</f>
        <v/>
      </c>
      <c r="K32" s="60" t="str">
        <f>IF('D23'!$E$15="","",'D23'!$E$15)</f>
        <v/>
      </c>
      <c r="L32" s="137" t="str">
        <f>IF('D23'!$E$15="","",VLOOKUP($C$4,'D23'!$B$19:$L$642,11,FALSE))</f>
        <v/>
      </c>
      <c r="M32" s="66" t="str">
        <f>IF(H32="","",IF(ISNA(VLOOKUP($C$4,'D23'!$B$19:$G$642,6,0)),"! Datum  ",VLOOKUP($C$4,'D23'!$B$19:$G$642,6,0)))</f>
        <v/>
      </c>
      <c r="N32" s="67" t="str">
        <f>IF(H32="","",IF(ISNA(VLOOKUP($C$4,'D23'!$B$19:$I$642,8,0)),"außerhalb",VLOOKUP($C$4,'D23'!$B$19:$I$642,8,0)))</f>
        <v/>
      </c>
      <c r="O32" s="68" t="str">
        <f t="shared" si="7"/>
        <v/>
      </c>
      <c r="P32" s="64" t="str">
        <f>IF(H32="","",SUMIF('D23'!$B$19:$B$641,"&lt;="&amp;$C$4,'D23'!$G$19:$G$641))</f>
        <v/>
      </c>
      <c r="Q32" s="65" t="str">
        <f>IF(H32="","",SUMIF('D23'!$B$19:$B$641,"&lt;="&amp;$C$4,'D23'!$I$19:$I$641))</f>
        <v/>
      </c>
      <c r="R32" s="132" t="str">
        <f t="shared" si="8"/>
        <v/>
      </c>
      <c r="S32" s="66" t="str">
        <f>IF(H32="","",SUMIF('D23'!$B$19:$B$641,"&gt;="&amp;DATE(YEAR($C$4),MONTH(1),DAY(1)),'D23'!$G$19:$G$641)-SUMIF('D23'!$B$19:$B$641,"&gt;"&amp;DATE(YEAR($C$4),MONTH($C$4),DAY($C$4)),'D23'!$G$19:$G$641))</f>
        <v/>
      </c>
      <c r="T32" s="67" t="str">
        <f>IF(H32="","",SUMIF('D23'!$B$19:$B$641,"&gt;="&amp;DATE(YEAR($C$4),MONTH(1),DAY(1)),'D23'!$I$19:$I$641)-SUMIF('D23'!$B$19:$B$641,"&gt;"&amp;DATE(YEAR($C$4),MONTH($C$4),DAY($C$4)),'D23'!$I$19:$I$641))</f>
        <v/>
      </c>
      <c r="U32" s="135" t="str">
        <f t="shared" si="2"/>
        <v/>
      </c>
    </row>
    <row r="33" spans="2:21" ht="15" x14ac:dyDescent="0.25">
      <c r="B33" s="52">
        <v>24</v>
      </c>
      <c r="C33" s="153" t="str">
        <f>IF('D24'!$K$2="","",'D24'!$K$2)</f>
        <v/>
      </c>
      <c r="D33" s="70" t="str">
        <f>IF('D24'!$K$3="","Link …",'D24'!$K$3)</f>
        <v>Link …</v>
      </c>
      <c r="E33" s="59" t="str">
        <f>IF('D24'!$K$4="","",'D24'!$K$4)</f>
        <v/>
      </c>
      <c r="F33" s="59" t="str">
        <f>IF('D24'!$K$5="","",'D24'!$K$5)</f>
        <v/>
      </c>
      <c r="G33" s="60" t="str">
        <f>IF('D24'!$E$11="","",'D24'!$E$11)</f>
        <v/>
      </c>
      <c r="H33" s="61" t="str">
        <f>IF('D24'!$E$8="","",'D24'!$E$8)</f>
        <v/>
      </c>
      <c r="I33" s="62" t="str">
        <f>IF('D24'!$E$9="","",'D24'!$E$9)</f>
        <v/>
      </c>
      <c r="J33" s="51" t="str">
        <f>IF('D24'!$E$10="","",'D24'!$E$10*12)</f>
        <v/>
      </c>
      <c r="K33" s="60" t="str">
        <f>IF('D24'!$E$15="","",'D24'!$E$15)</f>
        <v/>
      </c>
      <c r="L33" s="137" t="str">
        <f>IF('D24'!$E$15="","",VLOOKUP($C$4,'D24'!$B$19:$L$642,11,FALSE))</f>
        <v/>
      </c>
      <c r="M33" s="66" t="str">
        <f>IF(H33="","",IF(ISNA(VLOOKUP($C$4,'D24'!$B$19:$G$642,6,0)),"! Datum  ",VLOOKUP($C$4,'D24'!$B$19:$G$642,6,0)))</f>
        <v/>
      </c>
      <c r="N33" s="67" t="str">
        <f>IF(H33="","",IF(ISNA(VLOOKUP($C$4,'D24'!$B$19:$I$642,8,0)),"außerhalb",VLOOKUP($C$4,'D24'!$B$19:$I$642,8,0)))</f>
        <v/>
      </c>
      <c r="O33" s="68" t="str">
        <f t="shared" si="7"/>
        <v/>
      </c>
      <c r="P33" s="64" t="str">
        <f>IF(H33="","",SUMIF('D24'!$B$19:$B$641,"&lt;="&amp;$C$4,'D24'!$G$19:$G$641))</f>
        <v/>
      </c>
      <c r="Q33" s="65" t="str">
        <f>IF(H33="","",SUMIF('D24'!$B$19:$B$641,"&lt;="&amp;$C$4,'D24'!$I$19:$I$641))</f>
        <v/>
      </c>
      <c r="R33" s="132" t="str">
        <f t="shared" si="8"/>
        <v/>
      </c>
      <c r="S33" s="66" t="str">
        <f>IF(H33="","",SUMIF('D24'!$B$19:$B$641,"&gt;="&amp;DATE(YEAR($C$4),MONTH(1),DAY(1)),'D24'!$G$19:$G$641)-SUMIF('D24'!$B$19:$B$641,"&gt;"&amp;DATE(YEAR($C$4),MONTH($C$4),DAY($C$4)),'D24'!$G$19:$G$641))</f>
        <v/>
      </c>
      <c r="T33" s="67" t="str">
        <f>IF(H33="","",SUMIF('D24'!$B$19:$B$641,"&gt;="&amp;DATE(YEAR($C$4),MONTH(1),DAY(1)),'D24'!$I$19:$I$641)-SUMIF('D24'!$B$19:$B$641,"&gt;"&amp;DATE(YEAR($C$4),MONTH($C$4),DAY($C$4)),'D24'!$I$19:$I$641))</f>
        <v/>
      </c>
      <c r="U33" s="135" t="str">
        <f t="shared" si="2"/>
        <v/>
      </c>
    </row>
    <row r="34" spans="2:21" ht="15" x14ac:dyDescent="0.25">
      <c r="B34" s="52">
        <v>25</v>
      </c>
      <c r="C34" s="153" t="str">
        <f>IF('D25'!$K$2="","",'D25'!$K$2)</f>
        <v/>
      </c>
      <c r="D34" s="70" t="str">
        <f>IF('D25'!$K$3="","Link …",'D25'!$K$3)</f>
        <v>Link …</v>
      </c>
      <c r="E34" s="59" t="str">
        <f>IF('D25'!$K$4="","",'D25'!$K$4)</f>
        <v/>
      </c>
      <c r="F34" s="59" t="str">
        <f>IF('D25'!$K$5="","",'D25'!$K$5)</f>
        <v/>
      </c>
      <c r="G34" s="60" t="str">
        <f>IF('D25'!$E$11="","",'D25'!$E$11)</f>
        <v/>
      </c>
      <c r="H34" s="61" t="str">
        <f>IF('D25'!$E$8="","",'D25'!$E$8)</f>
        <v/>
      </c>
      <c r="I34" s="62" t="str">
        <f>IF('D25'!$E$9="","",'D25'!$E$9)</f>
        <v/>
      </c>
      <c r="J34" s="51" t="str">
        <f>IF('D25'!$E$10="","",'D25'!$E$10*12)</f>
        <v/>
      </c>
      <c r="K34" s="60" t="str">
        <f>IF('D25'!$E$15="","",'D25'!$E$15)</f>
        <v/>
      </c>
      <c r="L34" s="137" t="str">
        <f>IF('D25'!$E$15="","",VLOOKUP($C$4,'D25'!$B$19:$L$642,11,FALSE))</f>
        <v/>
      </c>
      <c r="M34" s="66" t="str">
        <f>IF(H34="","",IF(ISNA(VLOOKUP($C$4,'D25'!$B$19:$G$642,6,0)),"! Datum  ",VLOOKUP($C$4,'D25'!$B$19:$G$642,6,0)))</f>
        <v/>
      </c>
      <c r="N34" s="67" t="str">
        <f>IF(H34="","",IF(ISNA(VLOOKUP($C$4,'D25'!$B$19:$I$642,8,0)),"außerhalb",VLOOKUP($C$4,'D25'!$B$19:$I$642,8,0)))</f>
        <v/>
      </c>
      <c r="O34" s="68" t="str">
        <f t="shared" si="7"/>
        <v/>
      </c>
      <c r="P34" s="64" t="str">
        <f>IF(H34="","",SUMIF('D25'!$B$19:$B$641,"&lt;="&amp;$C$4,'D25'!$G$19:$G$641))</f>
        <v/>
      </c>
      <c r="Q34" s="65" t="str">
        <f>IF(H34="","",SUMIF('D25'!$B$19:$B$641,"&lt;="&amp;$C$4,'D25'!$I$19:$I$641))</f>
        <v/>
      </c>
      <c r="R34" s="132" t="str">
        <f t="shared" si="8"/>
        <v/>
      </c>
      <c r="S34" s="66" t="str">
        <f>IF(H34="","",SUMIF('D25'!$B$19:$B$641,"&gt;="&amp;DATE(YEAR($C$4),MONTH(1),DAY(1)),'D25'!$G$19:$G$641)-SUMIF('D25'!$B$19:$B$641,"&gt;"&amp;DATE(YEAR($C$4),MONTH($C$4),DAY($C$4)),'D25'!$G$19:$G$641))</f>
        <v/>
      </c>
      <c r="T34" s="67" t="str">
        <f>IF(H34="","",SUMIF('D25'!$B$19:$B$641,"&gt;="&amp;DATE(YEAR($C$4),MONTH(1),DAY(1)),'D25'!$I$19:$I$641)-SUMIF('D25'!$B$19:$B$641,"&gt;"&amp;DATE(YEAR($C$4),MONTH($C$4),DAY($C$4)),'D25'!$I$19:$I$641))</f>
        <v/>
      </c>
      <c r="U34" s="135" t="str">
        <f t="shared" si="2"/>
        <v/>
      </c>
    </row>
    <row r="35" spans="2:21" ht="15" x14ac:dyDescent="0.25">
      <c r="B35" s="52">
        <v>26</v>
      </c>
      <c r="C35" s="153" t="str">
        <f>IF('D26'!$K$2="","",'D26'!$K$2)</f>
        <v/>
      </c>
      <c r="D35" s="70" t="str">
        <f>IF('D26'!$K$3="","Link …",'D26'!$K$3)</f>
        <v>Link …</v>
      </c>
      <c r="E35" s="59" t="str">
        <f>IF('D26'!$K$4="","",'D26'!$K$4)</f>
        <v/>
      </c>
      <c r="F35" s="59" t="str">
        <f>IF('D26'!$K$5="","",'D26'!$K$5)</f>
        <v/>
      </c>
      <c r="G35" s="60" t="str">
        <f>IF('D26'!$E$11="","",'D26'!$E$11)</f>
        <v/>
      </c>
      <c r="H35" s="61" t="str">
        <f>IF('D26'!$E$8="","",'D26'!$E$8)</f>
        <v/>
      </c>
      <c r="I35" s="62" t="str">
        <f>IF('D26'!$E$9="","",'D26'!$E$9)</f>
        <v/>
      </c>
      <c r="J35" s="51" t="str">
        <f>IF('D26'!$E$10="","",'D26'!$E$10*12)</f>
        <v/>
      </c>
      <c r="K35" s="60" t="str">
        <f>IF('D26'!$E$15="","",'D26'!$E$15)</f>
        <v/>
      </c>
      <c r="L35" s="137" t="str">
        <f>IF('D26'!$E$15="","",VLOOKUP($C$4,'D26'!$B$19:$L$642,11,FALSE))</f>
        <v/>
      </c>
      <c r="M35" s="66" t="str">
        <f>IF(H35="","",IF(ISNA(VLOOKUP($C$4,'D26'!$B$19:$G$642,6,0)),"! Datum  ",VLOOKUP($C$4,'D26'!$B$19:$G$642,6,0)))</f>
        <v/>
      </c>
      <c r="N35" s="67" t="str">
        <f>IF(H35="","",IF(ISNA(VLOOKUP($C$4,'D26'!$B$19:$I$642,8,0)),"außerhalb",VLOOKUP($C$4,'D26'!$B$19:$I$642,8,0)))</f>
        <v/>
      </c>
      <c r="O35" s="68" t="str">
        <f t="shared" si="7"/>
        <v/>
      </c>
      <c r="P35" s="64" t="str">
        <f>IF(H35="","",SUMIF('D26'!$B$19:$B$641,"&lt;="&amp;$C$4,'D26'!$G$19:$G$641))</f>
        <v/>
      </c>
      <c r="Q35" s="65" t="str">
        <f>IF(H35="","",SUMIF('D26'!$B$19:$B$641,"&lt;="&amp;$C$4,'D26'!$I$19:$I$641))</f>
        <v/>
      </c>
      <c r="R35" s="132" t="str">
        <f t="shared" si="8"/>
        <v/>
      </c>
      <c r="S35" s="66" t="str">
        <f>IF(H35="","",SUMIF('D26'!$B$19:$B$641,"&gt;="&amp;DATE(YEAR($C$4),MONTH(1),DAY(1)),'D26'!$G$19:$G$641)-SUMIF('D26'!$B$19:$B$641,"&gt;"&amp;DATE(YEAR($C$4),MONTH($C$4),DAY($C$4)),'D26'!$G$19:$G$641))</f>
        <v/>
      </c>
      <c r="T35" s="67" t="str">
        <f>IF(H35="","",SUMIF('D26'!$B$19:$B$641,"&gt;="&amp;DATE(YEAR($C$4),MONTH(1),DAY(1)),'D26'!$I$19:$I$641)-SUMIF('D26'!$B$19:$B$641,"&gt;"&amp;DATE(YEAR($C$4),MONTH($C$4),DAY($C$4)),'D26'!$I$19:$I$641))</f>
        <v/>
      </c>
      <c r="U35" s="135" t="str">
        <f t="shared" si="2"/>
        <v/>
      </c>
    </row>
    <row r="36" spans="2:21" ht="15" x14ac:dyDescent="0.25">
      <c r="B36" s="52">
        <v>27</v>
      </c>
      <c r="C36" s="153" t="str">
        <f>IF('D27'!$K$2="","",'D27'!$K$2)</f>
        <v/>
      </c>
      <c r="D36" s="70" t="str">
        <f>IF('D27'!$K$3="","Link …",'D27'!$K$3)</f>
        <v>Link …</v>
      </c>
      <c r="E36" s="59" t="str">
        <f>IF('D27'!$K$4="","",'D27'!$K$4)</f>
        <v/>
      </c>
      <c r="F36" s="59" t="str">
        <f>IF('D27'!$K$5="","",'D27'!$K$5)</f>
        <v/>
      </c>
      <c r="G36" s="60" t="str">
        <f>IF('D27'!$E$11="","",'D27'!$E$11)</f>
        <v/>
      </c>
      <c r="H36" s="61" t="str">
        <f>IF('D27'!$E$8="","",'D27'!$E$8)</f>
        <v/>
      </c>
      <c r="I36" s="62" t="str">
        <f>IF('D27'!$E$9="","",'D27'!$E$9)</f>
        <v/>
      </c>
      <c r="J36" s="51" t="str">
        <f>IF('D27'!$E$10="","",'D27'!$E$10*12)</f>
        <v/>
      </c>
      <c r="K36" s="60" t="str">
        <f>IF('D27'!$E$15="","",'D27'!$E$15)</f>
        <v/>
      </c>
      <c r="L36" s="137" t="str">
        <f>IF('D27'!$E$15="","",VLOOKUP($C$4,'D27'!$B$19:$L$642,11,FALSE))</f>
        <v/>
      </c>
      <c r="M36" s="66" t="str">
        <f>IF(H36="","",IF(ISNA(VLOOKUP($C$4,'D27'!$B$19:$G$642,6,0)),"! Datum  ",VLOOKUP($C$4,'D27'!$B$19:$G$642,6,0)))</f>
        <v/>
      </c>
      <c r="N36" s="67" t="str">
        <f>IF(H36="","",IF(ISNA(VLOOKUP($C$4,'D27'!$B$19:$I$642,8,0)),"außerhalb",VLOOKUP($C$4,'D27'!$B$19:$I$642,8,0)))</f>
        <v/>
      </c>
      <c r="O36" s="68" t="str">
        <f t="shared" si="7"/>
        <v/>
      </c>
      <c r="P36" s="64" t="str">
        <f>IF(H36="","",SUMIF('D27'!$B$19:$B$641,"&lt;="&amp;$C$4,'D27'!$G$19:$G$641))</f>
        <v/>
      </c>
      <c r="Q36" s="65" t="str">
        <f>IF(H36="","",SUMIF('D27'!$B$19:$B$641,"&lt;="&amp;$C$4,'D27'!$I$19:$I$641))</f>
        <v/>
      </c>
      <c r="R36" s="132" t="str">
        <f t="shared" si="8"/>
        <v/>
      </c>
      <c r="S36" s="66" t="str">
        <f>IF(H36="","",SUMIF('D27'!$B$19:$B$641,"&gt;="&amp;DATE(YEAR($C$4),MONTH(1),DAY(1)),'D27'!$G$19:$G$641)-SUMIF('D27'!$B$19:$B$641,"&gt;"&amp;DATE(YEAR($C$4),MONTH($C$4),DAY($C$4)),'D27'!$G$19:$G$641))</f>
        <v/>
      </c>
      <c r="T36" s="67" t="str">
        <f>IF(H36="","",SUMIF('D27'!$B$19:$B$641,"&gt;="&amp;DATE(YEAR($C$4),MONTH(1),DAY(1)),'D27'!$I$19:$I$641)-SUMIF('D27'!$B$19:$B$641,"&gt;"&amp;DATE(YEAR($C$4),MONTH($C$4),DAY($C$4)),'D27'!$I$19:$I$641))</f>
        <v/>
      </c>
      <c r="U36" s="135" t="str">
        <f t="shared" si="2"/>
        <v/>
      </c>
    </row>
    <row r="37" spans="2:21" ht="15" x14ac:dyDescent="0.25">
      <c r="B37" s="52">
        <v>28</v>
      </c>
      <c r="C37" s="153" t="str">
        <f>IF('D28'!$K$2="","",'D28'!$K$2)</f>
        <v/>
      </c>
      <c r="D37" s="70" t="str">
        <f>IF('D28'!$K$3="","Link …",'D28'!$K$3)</f>
        <v>Link …</v>
      </c>
      <c r="E37" s="59" t="str">
        <f>IF('D28'!$K$4="","",'D28'!$K$4)</f>
        <v/>
      </c>
      <c r="F37" s="59" t="str">
        <f>IF('D28'!$K$5="","",'D28'!$K$5)</f>
        <v/>
      </c>
      <c r="G37" s="60" t="str">
        <f>IF('D28'!$E$11="","",'D28'!$E$11)</f>
        <v/>
      </c>
      <c r="H37" s="61" t="str">
        <f>IF('D28'!$E$8="","",'D28'!$E$8)</f>
        <v/>
      </c>
      <c r="I37" s="62" t="str">
        <f>IF('D28'!$E$9="","",'D28'!$E$9)</f>
        <v/>
      </c>
      <c r="J37" s="51" t="str">
        <f>IF('D28'!$E$10="","",'D28'!$E$10*12)</f>
        <v/>
      </c>
      <c r="K37" s="60" t="str">
        <f>IF('D28'!$E$15="","",'D28'!$E$15)</f>
        <v/>
      </c>
      <c r="L37" s="137" t="str">
        <f>IF('D28'!$E$15="","",VLOOKUP($C$4,'D28'!$B$19:$L$642,11,FALSE))</f>
        <v/>
      </c>
      <c r="M37" s="66" t="str">
        <f>IF(H37="","",IF(ISNA(VLOOKUP($C$4,'D28'!$B$19:$G$642,6,0)),"! Datum  ",VLOOKUP($C$4,'D28'!$B$19:$G$642,6,0)))</f>
        <v/>
      </c>
      <c r="N37" s="67" t="str">
        <f>IF(H37="","",IF(ISNA(VLOOKUP($C$4,'D28'!$B$19:$I$642,8,0)),"außerhalb",VLOOKUP($C$4,'D28'!$B$19:$I$642,8,0)))</f>
        <v/>
      </c>
      <c r="O37" s="68" t="str">
        <f t="shared" si="7"/>
        <v/>
      </c>
      <c r="P37" s="64" t="str">
        <f>IF(H37="","",SUMIF('D28'!$B$19:$B$641,"&lt;="&amp;$C$4,'D28'!$G$19:$G$641))</f>
        <v/>
      </c>
      <c r="Q37" s="65" t="str">
        <f>IF(H37="","",SUMIF('D28'!$B$19:$B$641,"&lt;="&amp;$C$4,'D28'!$I$19:$I$641))</f>
        <v/>
      </c>
      <c r="R37" s="132" t="str">
        <f t="shared" si="8"/>
        <v/>
      </c>
      <c r="S37" s="66" t="str">
        <f>IF(H37="","",SUMIF('D28'!$B$19:$B$641,"&gt;="&amp;DATE(YEAR($C$4),MONTH(1),DAY(1)),'D28'!$G$19:$G$641)-SUMIF('D28'!$B$19:$B$641,"&gt;"&amp;DATE(YEAR($C$4),MONTH($C$4),DAY($C$4)),'D28'!$G$19:$G$641))</f>
        <v/>
      </c>
      <c r="T37" s="67" t="str">
        <f>IF(H37="","",SUMIF('D28'!$B$19:$B$641,"&gt;="&amp;DATE(YEAR($C$4),MONTH(1),DAY(1)),'D28'!$I$19:$I$641)-SUMIF('D28'!$B$19:$B$641,"&gt;"&amp;DATE(YEAR($C$4),MONTH($C$4),DAY($C$4)),'D28'!$I$19:$I$641))</f>
        <v/>
      </c>
      <c r="U37" s="135" t="str">
        <f t="shared" si="2"/>
        <v/>
      </c>
    </row>
    <row r="38" spans="2:21" ht="15" x14ac:dyDescent="0.25">
      <c r="B38" s="52">
        <v>29</v>
      </c>
      <c r="C38" s="153" t="str">
        <f>IF('D29'!$K$2="","",'D29'!$K$2)</f>
        <v/>
      </c>
      <c r="D38" s="70" t="str">
        <f>IF('D29'!$K$3="","Link …",'D29'!$K$3)</f>
        <v>Link …</v>
      </c>
      <c r="E38" s="59" t="str">
        <f>IF('D29'!$K$4="","",'D29'!$K$4)</f>
        <v/>
      </c>
      <c r="F38" s="59" t="str">
        <f>IF('D29'!$K$5="","",'D29'!$K$5)</f>
        <v/>
      </c>
      <c r="G38" s="60" t="str">
        <f>IF('D29'!$E$11="","",'D29'!$E$11)</f>
        <v/>
      </c>
      <c r="H38" s="61" t="str">
        <f>IF('D29'!$E$8="","",'D29'!$E$8)</f>
        <v/>
      </c>
      <c r="I38" s="62" t="str">
        <f>IF('D29'!$E$9="","",'D29'!$E$9)</f>
        <v/>
      </c>
      <c r="J38" s="51" t="str">
        <f>IF('D29'!$E$10="","",'D29'!$E$10*12)</f>
        <v/>
      </c>
      <c r="K38" s="60" t="str">
        <f>IF('D29'!$E$15="","",'D29'!$E$15)</f>
        <v/>
      </c>
      <c r="L38" s="137" t="str">
        <f>IF('D29'!$E$15="","",VLOOKUP($C$4,'D29'!$B$19:$L$642,11,FALSE))</f>
        <v/>
      </c>
      <c r="M38" s="66" t="str">
        <f>IF(H38="","",IF(ISNA(VLOOKUP($C$4,'D29'!$B$19:$G$642,6,0)),"! Datum  ",VLOOKUP($C$4,'D29'!$B$19:$G$642,6,0)))</f>
        <v/>
      </c>
      <c r="N38" s="67" t="str">
        <f>IF(H38="","",IF(ISNA(VLOOKUP($C$4,'D29'!$B$19:$I$642,8,0)),"außerhalb",VLOOKUP($C$4,'D29'!$B$19:$I$642,8,0)))</f>
        <v/>
      </c>
      <c r="O38" s="68" t="str">
        <f t="shared" si="7"/>
        <v/>
      </c>
      <c r="P38" s="64" t="str">
        <f>IF(H38="","",SUMIF('D29'!$B$19:$B$641,"&lt;="&amp;$C$4,'D29'!$G$19:$G$641))</f>
        <v/>
      </c>
      <c r="Q38" s="65" t="str">
        <f>IF(H38="","",SUMIF('D29'!$B$19:$B$641,"&lt;="&amp;$C$4,'D29'!$I$19:$I$641))</f>
        <v/>
      </c>
      <c r="R38" s="132" t="str">
        <f t="shared" si="8"/>
        <v/>
      </c>
      <c r="S38" s="66" t="str">
        <f>IF(H38="","",SUMIF('D29'!$B$19:$B$641,"&gt;="&amp;DATE(YEAR($C$4),MONTH(1),DAY(1)),'D29'!$G$19:$G$641)-SUMIF('D29'!$B$19:$B$641,"&gt;"&amp;DATE(YEAR($C$4),MONTH($C$4),DAY($C$4)),'D29'!$G$19:$G$641))</f>
        <v/>
      </c>
      <c r="T38" s="67" t="str">
        <f>IF(H38="","",SUMIF('D29'!$B$19:$B$641,"&gt;="&amp;DATE(YEAR($C$4),MONTH(1),DAY(1)),'D29'!$I$19:$I$641)-SUMIF('D29'!$B$19:$B$641,"&gt;"&amp;DATE(YEAR($C$4),MONTH($C$4),DAY($C$4)),'D29'!$I$19:$I$641))</f>
        <v/>
      </c>
      <c r="U38" s="135" t="str">
        <f t="shared" si="2"/>
        <v/>
      </c>
    </row>
    <row r="39" spans="2:21" ht="15" x14ac:dyDescent="0.25">
      <c r="B39" s="52">
        <v>30</v>
      </c>
      <c r="C39" s="153" t="str">
        <f>IF('D30'!$K$2="","",'D30'!$K$2)</f>
        <v/>
      </c>
      <c r="D39" s="70" t="str">
        <f>IF('D30'!$K$3="","Link …",'D30'!$K$3)</f>
        <v>Link …</v>
      </c>
      <c r="E39" s="59" t="str">
        <f>IF('D30'!$K$4="","",'D30'!$K$4)</f>
        <v/>
      </c>
      <c r="F39" s="59" t="str">
        <f>IF('D30'!$K$5="","",'D30'!$K$5)</f>
        <v/>
      </c>
      <c r="G39" s="60" t="str">
        <f>IF('D30'!$E$11="","",'D30'!$E$11)</f>
        <v/>
      </c>
      <c r="H39" s="61" t="str">
        <f>IF('D30'!$E$8="","",'D30'!$E$8)</f>
        <v/>
      </c>
      <c r="I39" s="62" t="str">
        <f>IF('D30'!$E$9="","",'D30'!$E$9)</f>
        <v/>
      </c>
      <c r="J39" s="51" t="str">
        <f>IF('D30'!$E$10="","",'D30'!$E$10*12)</f>
        <v/>
      </c>
      <c r="K39" s="60" t="str">
        <f>IF('D30'!$E$15="","",'D30'!$E$15)</f>
        <v/>
      </c>
      <c r="L39" s="137" t="str">
        <f>IF('D30'!$E$15="","",VLOOKUP($C$4,'D30'!$B$19:$L$642,11,FALSE))</f>
        <v/>
      </c>
      <c r="M39" s="66" t="str">
        <f>IF(H39="","",IF(ISNA(VLOOKUP($C$4,'D30'!$B$19:$G$642,6,0)),"! Datum  ",VLOOKUP($C$4,'D30'!$B$19:$G$642,6,0)))</f>
        <v/>
      </c>
      <c r="N39" s="67" t="str">
        <f>IF(H39="","",IF(ISNA(VLOOKUP($C$4,'D30'!$B$19:$I$642,8,0)),"außerhalb",VLOOKUP($C$4,'D30'!$B$19:$I$642,8,0)))</f>
        <v/>
      </c>
      <c r="O39" s="68" t="str">
        <f t="shared" si="7"/>
        <v/>
      </c>
      <c r="P39" s="64" t="str">
        <f>IF(H39="","",SUMIF('D30'!$B$19:$B$641,"&lt;="&amp;$C$4,'D30'!$G$19:$G$641))</f>
        <v/>
      </c>
      <c r="Q39" s="65" t="str">
        <f>IF(H39="","",SUMIF('D30'!$B$19:$B$641,"&lt;="&amp;$C$4,'D30'!$I$19:$I$641))</f>
        <v/>
      </c>
      <c r="R39" s="132" t="str">
        <f t="shared" si="8"/>
        <v/>
      </c>
      <c r="S39" s="66" t="str">
        <f>IF(H39="","",SUMIF('D30'!$B$19:$B$641,"&gt;="&amp;DATE(YEAR($C$4),MONTH(1),DAY(1)),'D30'!$G$19:$G$641)-SUMIF('D30'!$B$19:$B$641,"&gt;"&amp;DATE(YEAR($C$4),MONTH($C$4),DAY($C$4)),'D30'!$G$19:$G$641))</f>
        <v/>
      </c>
      <c r="T39" s="67" t="str">
        <f>IF(H39="","",SUMIF('D30'!$B$19:$B$641,"&gt;="&amp;DATE(YEAR($C$4),MONTH(1),DAY(1)),'D30'!$I$19:$I$641)-SUMIF('D30'!$B$19:$B$641,"&gt;"&amp;DATE(YEAR($C$4),MONTH($C$4),DAY($C$4)),'D30'!$I$19:$I$641))</f>
        <v/>
      </c>
      <c r="U39" s="135" t="str">
        <f t="shared" si="2"/>
        <v/>
      </c>
    </row>
    <row r="40" spans="2:21" x14ac:dyDescent="0.2">
      <c r="K40" s="23"/>
      <c r="L40" s="23"/>
      <c r="M40" s="58"/>
      <c r="N40" s="58"/>
      <c r="O40" s="58"/>
      <c r="P40" s="58"/>
      <c r="Q40" s="58"/>
      <c r="R40" s="58"/>
      <c r="S40" s="58"/>
      <c r="T40" s="58"/>
      <c r="U40" s="58"/>
    </row>
    <row r="41" spans="2:21" ht="15.75" x14ac:dyDescent="0.25">
      <c r="B41" s="33" t="s">
        <v>18</v>
      </c>
      <c r="C41" s="53"/>
      <c r="D41" s="54"/>
      <c r="E41" s="54"/>
      <c r="F41" s="54"/>
      <c r="G41" s="54"/>
      <c r="H41" s="55">
        <f>SUBTOTAL(9,H10:H40)</f>
        <v>64821.95</v>
      </c>
      <c r="I41" s="55"/>
      <c r="J41" s="55"/>
      <c r="K41" s="55"/>
      <c r="L41" s="55">
        <f>SUBTOTAL(9,L10:L40)</f>
        <v>21607.309999999983</v>
      </c>
      <c r="M41" s="56">
        <f t="shared" ref="M41:R41" si="9">SUBTOTAL(9,M10:M40)</f>
        <v>38.818133999999979</v>
      </c>
      <c r="N41" s="63">
        <f t="shared" si="9"/>
        <v>1800.61</v>
      </c>
      <c r="O41" s="57">
        <f t="shared" si="9"/>
        <v>1839.4281339999998</v>
      </c>
      <c r="P41" s="55">
        <f t="shared" si="9"/>
        <v>1755.7744129999996</v>
      </c>
      <c r="Q41" s="63">
        <f t="shared" si="9"/>
        <v>43214.640000000007</v>
      </c>
      <c r="R41" s="55">
        <f t="shared" si="9"/>
        <v>44970.414413000006</v>
      </c>
      <c r="S41" s="133">
        <f t="shared" ref="S41:U41" si="10">SUBTOTAL(9,S10:S40)</f>
        <v>662.89437249999969</v>
      </c>
      <c r="T41" s="63">
        <f t="shared" si="10"/>
        <v>21607.32</v>
      </c>
      <c r="U41" s="134">
        <f t="shared" si="10"/>
        <v>22270.214372499999</v>
      </c>
    </row>
  </sheetData>
  <sheetProtection password="CD93" sheet="1" selectLockedCells="1"/>
  <autoFilter ref="B9:R39"/>
  <mergeCells count="8">
    <mergeCell ref="M7:O7"/>
    <mergeCell ref="P7:R7"/>
    <mergeCell ref="S7:U7"/>
    <mergeCell ref="B7:B8"/>
    <mergeCell ref="C7:C8"/>
    <mergeCell ref="D7:D8"/>
    <mergeCell ref="E7:E8"/>
    <mergeCell ref="F7:F8"/>
  </mergeCells>
  <conditionalFormatting sqref="M10:O39">
    <cfRule type="expression" dxfId="90" priority="3">
      <formula>$N10="außerhalb"</formula>
    </cfRule>
  </conditionalFormatting>
  <hyperlinks>
    <hyperlink ref="D13" location="Darlehen4" display="Darlehen4"/>
    <hyperlink ref="D10:D12" location="'D3'!A1" display="'D3'!A1"/>
    <hyperlink ref="D14" location="Darlehen5" display="Darlehen5"/>
    <hyperlink ref="D15" location="Darlehen6" display="Darlehen6"/>
    <hyperlink ref="D16" location="Darlehen7" display="Darlehen7"/>
    <hyperlink ref="D17" location="Darlehen8" display="Darlehen8"/>
    <hyperlink ref="D18" location="Darlehen9" display="Darlehen9"/>
    <hyperlink ref="D19" location="Darlehen10" display="Darlehen10"/>
    <hyperlink ref="D20" location="Darlehen11" display="Darlehen11"/>
    <hyperlink ref="D21" location="Darlehen12" display="Darlehen12"/>
    <hyperlink ref="D22" location="Darlehen13" display="Darlehen13"/>
    <hyperlink ref="D23" location="Darlehen14" display="Darlehen14"/>
    <hyperlink ref="D24" location="Darlehen15" display="Darlehen15"/>
    <hyperlink ref="D25" location="Darlehen16" display="Darlehen16"/>
    <hyperlink ref="D26" location="Darlehen17" display="Darlehen17"/>
    <hyperlink ref="D27" location="Darlehen18" display="Darlehen18"/>
    <hyperlink ref="D28" location="Darlehen19" display="Darlehen19"/>
    <hyperlink ref="D29" location="Darlehen20" display="Darlehen20"/>
    <hyperlink ref="D10" location="Darlehen1" display="Darlehen1"/>
    <hyperlink ref="D30" location="Darlehen21" display="Darlehen21"/>
    <hyperlink ref="D31" location="Darlehen22" display="Darlehen22"/>
    <hyperlink ref="D32" location="Darlehen23" display="Darlehen23"/>
    <hyperlink ref="D33" location="Darlehen24" display="Darlehen24"/>
    <hyperlink ref="D34" location="Darlehen25" display="Darlehen25"/>
    <hyperlink ref="D35" location="Darlehen26" display="Darlehen26"/>
    <hyperlink ref="D36" location="Darlehen27" display="Darlehen27"/>
    <hyperlink ref="D37" location="Darlehen28" display="Darlehen28"/>
    <hyperlink ref="D38" location="Darlehen29" display="Darlehen29"/>
    <hyperlink ref="D39" location="Darlehen30" display="Darlehen30"/>
    <hyperlink ref="D11" location="Darlehen2" display="Darlehen2"/>
    <hyperlink ref="D12" location="Darlehen3" display="Darlehen3"/>
  </hyperlink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38" priority="3">
      <formula>ISEVEN(YEAR($B19))</formula>
    </cfRule>
  </conditionalFormatting>
  <conditionalFormatting sqref="B19:D642">
    <cfRule type="expression" dxfId="37" priority="2">
      <formula>ISEVEN(YEAR($B19))</formula>
    </cfRule>
  </conditionalFormatting>
  <conditionalFormatting sqref="B19:B642">
    <cfRule type="expression" dxfId="36"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35" priority="3">
      <formula>ISEVEN(YEAR($B19))</formula>
    </cfRule>
  </conditionalFormatting>
  <conditionalFormatting sqref="B19:D642">
    <cfRule type="expression" dxfId="34" priority="2">
      <formula>ISEVEN(YEAR($B19))</formula>
    </cfRule>
  </conditionalFormatting>
  <conditionalFormatting sqref="B19:B642">
    <cfRule type="expression" dxfId="33"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32" priority="3">
      <formula>ISEVEN(YEAR($B19))</formula>
    </cfRule>
  </conditionalFormatting>
  <conditionalFormatting sqref="B19:D642">
    <cfRule type="expression" dxfId="31" priority="2">
      <formula>ISEVEN(YEAR($B19))</formula>
    </cfRule>
  </conditionalFormatting>
  <conditionalFormatting sqref="B19:B642">
    <cfRule type="expression" dxfId="30"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29" priority="3">
      <formula>ISEVEN(YEAR($B19))</formula>
    </cfRule>
  </conditionalFormatting>
  <conditionalFormatting sqref="B19:D642">
    <cfRule type="expression" dxfId="28" priority="2">
      <formula>ISEVEN(YEAR($B19))</formula>
    </cfRule>
  </conditionalFormatting>
  <conditionalFormatting sqref="B19:B642">
    <cfRule type="expression" dxfId="27"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26" priority="3">
      <formula>ISEVEN(YEAR($B19))</formula>
    </cfRule>
  </conditionalFormatting>
  <conditionalFormatting sqref="B19:D642">
    <cfRule type="expression" dxfId="25" priority="2">
      <formula>ISEVEN(YEAR($B19))</formula>
    </cfRule>
  </conditionalFormatting>
  <conditionalFormatting sqref="B19:B642">
    <cfRule type="expression" dxfId="24"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23" priority="3">
      <formula>ISEVEN(YEAR($B19))</formula>
    </cfRule>
  </conditionalFormatting>
  <conditionalFormatting sqref="B19:D642">
    <cfRule type="expression" dxfId="22" priority="2">
      <formula>ISEVEN(YEAR($B19))</formula>
    </cfRule>
  </conditionalFormatting>
  <conditionalFormatting sqref="B19:B642">
    <cfRule type="expression" dxfId="21"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20" priority="3">
      <formula>ISEVEN(YEAR($B19))</formula>
    </cfRule>
  </conditionalFormatting>
  <conditionalFormatting sqref="B19:D642">
    <cfRule type="expression" dxfId="19" priority="2">
      <formula>ISEVEN(YEAR($B19))</formula>
    </cfRule>
  </conditionalFormatting>
  <conditionalFormatting sqref="B19:B642">
    <cfRule type="expression" dxfId="18"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17" priority="3">
      <formula>ISEVEN(YEAR($B19))</formula>
    </cfRule>
  </conditionalFormatting>
  <conditionalFormatting sqref="B19:D642">
    <cfRule type="expression" dxfId="16" priority="2">
      <formula>ISEVEN(YEAR($B19))</formula>
    </cfRule>
  </conditionalFormatting>
  <conditionalFormatting sqref="B19:B642">
    <cfRule type="expression" dxfId="15"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14" priority="3">
      <formula>ISEVEN(YEAR($B19))</formula>
    </cfRule>
  </conditionalFormatting>
  <conditionalFormatting sqref="B19:D642">
    <cfRule type="expression" dxfId="13" priority="2">
      <formula>ISEVEN(YEAR($B19))</formula>
    </cfRule>
  </conditionalFormatting>
  <conditionalFormatting sqref="B19:B642">
    <cfRule type="expression" dxfId="12"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11" priority="3">
      <formula>ISEVEN(YEAR($B19))</formula>
    </cfRule>
  </conditionalFormatting>
  <conditionalFormatting sqref="B19:D642">
    <cfRule type="expression" dxfId="10" priority="2">
      <formula>ISEVEN(YEAR($B19))</formula>
    </cfRule>
  </conditionalFormatting>
  <conditionalFormatting sqref="B19:B642">
    <cfRule type="expression" dxfId="9"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R1003"/>
  <sheetViews>
    <sheetView showGridLines="0" tabSelected="1"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50" t="s">
        <v>25</v>
      </c>
      <c r="J2" s="88"/>
      <c r="K2" s="84" t="s">
        <v>74</v>
      </c>
      <c r="L2" s="84"/>
      <c r="N2" s="32"/>
      <c r="O2" s="32"/>
      <c r="P2" s="32"/>
      <c r="Q2" s="93" t="s">
        <v>50</v>
      </c>
    </row>
    <row r="3" spans="1:18" ht="17.100000000000001" customHeight="1" x14ac:dyDescent="0.25">
      <c r="B3" s="14"/>
      <c r="C3" s="15"/>
      <c r="D3" s="15"/>
      <c r="E3" s="15"/>
      <c r="F3" s="15"/>
      <c r="G3" s="15"/>
      <c r="H3" s="95"/>
      <c r="I3" s="95" t="s">
        <v>27</v>
      </c>
      <c r="J3" s="88"/>
      <c r="K3" s="85" t="s">
        <v>28</v>
      </c>
      <c r="L3" s="85"/>
      <c r="N3" s="43"/>
      <c r="O3" s="32"/>
      <c r="P3" s="32"/>
      <c r="Q3" s="93" t="s">
        <v>51</v>
      </c>
    </row>
    <row r="4" spans="1:18" ht="17.100000000000001" customHeight="1" x14ac:dyDescent="0.2">
      <c r="B4" s="34" t="s">
        <v>24</v>
      </c>
      <c r="C4" s="17"/>
      <c r="D4" s="17"/>
      <c r="E4" s="17"/>
      <c r="F4" s="17"/>
      <c r="G4" s="17"/>
      <c r="H4" s="88"/>
      <c r="I4" s="88" t="s">
        <v>26</v>
      </c>
      <c r="J4" s="88"/>
      <c r="K4" s="85" t="s">
        <v>44</v>
      </c>
      <c r="L4" s="86"/>
      <c r="N4" s="23"/>
      <c r="O4" s="23"/>
      <c r="Q4" s="93" t="s">
        <v>52</v>
      </c>
    </row>
    <row r="5" spans="1:18" ht="17.100000000000001" customHeight="1" x14ac:dyDescent="0.2">
      <c r="B5" s="47" t="s">
        <v>23</v>
      </c>
      <c r="C5" s="17"/>
      <c r="D5" s="17"/>
      <c r="E5" s="17"/>
      <c r="F5" s="17"/>
      <c r="G5" s="17"/>
      <c r="H5" s="95"/>
      <c r="I5" s="95" t="s">
        <v>41</v>
      </c>
      <c r="J5" s="88"/>
      <c r="K5" s="85" t="s">
        <v>42</v>
      </c>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G7" s="151"/>
      <c r="J7" s="7" t="s">
        <v>11</v>
      </c>
      <c r="K7" s="2"/>
      <c r="L7" s="5"/>
      <c r="N7" s="23"/>
      <c r="O7" s="100"/>
      <c r="P7" s="89"/>
    </row>
    <row r="8" spans="1:18" x14ac:dyDescent="0.2">
      <c r="A8" s="77"/>
      <c r="B8" s="145" t="s">
        <v>13</v>
      </c>
      <c r="C8" s="8"/>
      <c r="D8" s="8"/>
      <c r="E8" s="157">
        <v>64821.95</v>
      </c>
      <c r="F8" s="101"/>
      <c r="G8" s="97"/>
      <c r="I8" s="97"/>
      <c r="J8" s="4" t="s">
        <v>64</v>
      </c>
      <c r="L8" s="154">
        <f>IF(E12="","",DATE(YEAR(E12+(E10*365)), MONTH(E12-1),DAY(E12-1)))</f>
        <v>46387</v>
      </c>
      <c r="N8" s="5"/>
      <c r="O8" s="100"/>
      <c r="P8" s="89"/>
    </row>
    <row r="9" spans="1:18" x14ac:dyDescent="0.2">
      <c r="A9" s="77"/>
      <c r="B9" s="145" t="s">
        <v>1</v>
      </c>
      <c r="C9" s="8"/>
      <c r="D9" s="8"/>
      <c r="E9" s="111">
        <v>1.9900000000000001E-2</v>
      </c>
      <c r="F9" s="97"/>
      <c r="G9" s="152" t="s">
        <v>73</v>
      </c>
      <c r="I9" s="97"/>
      <c r="J9" s="4" t="s">
        <v>62</v>
      </c>
      <c r="K9" s="2"/>
      <c r="L9" s="75">
        <f>IF(E8="",0,LARGE(I19:I30,1))</f>
        <v>1800.61</v>
      </c>
      <c r="N9" s="87"/>
      <c r="O9" s="100"/>
      <c r="P9" s="89"/>
      <c r="Q9" s="89"/>
    </row>
    <row r="10" spans="1:18" x14ac:dyDescent="0.2">
      <c r="A10" s="77"/>
      <c r="B10" s="145" t="s">
        <v>8</v>
      </c>
      <c r="C10" s="8"/>
      <c r="D10" s="8"/>
      <c r="E10" s="46">
        <v>3</v>
      </c>
      <c r="F10" s="126">
        <f>IF(E14="",0,ROUND(E8/E14/12,1))</f>
        <v>3</v>
      </c>
      <c r="G10" s="123" t="str">
        <f>IF(E10="","",IF(E10*12&lt;&gt;LARGE(D19:D642,1),E10*12&amp;" Monate Lfz. und "&amp;LARGE(D19:D642,1)&amp;" Tilgungsperioden","kalk. Lfz-Ende: "&amp;TEXT(EOMONTH(E12+(E10*365)-10,0),"TT.MM.JJJJ")&amp;" s. Zelle E15"))</f>
        <v>kalk. Lfz-Ende: 31.12.2026 s. Zelle E15</v>
      </c>
      <c r="H10" s="115"/>
      <c r="I10" s="115"/>
      <c r="J10" s="4" t="s">
        <v>60</v>
      </c>
      <c r="L10" s="155">
        <f>SUMIF(A19:A642,"1",I19:I642)</f>
        <v>64821.94999999999</v>
      </c>
      <c r="N10" s="23"/>
      <c r="O10" s="100"/>
      <c r="P10" s="32"/>
      <c r="Q10" s="89"/>
    </row>
    <row r="11" spans="1:18" x14ac:dyDescent="0.2">
      <c r="A11" s="77"/>
      <c r="B11" s="145" t="s">
        <v>49</v>
      </c>
      <c r="C11" s="25"/>
      <c r="D11" s="25"/>
      <c r="E11" s="92">
        <v>45292</v>
      </c>
      <c r="F11" s="120"/>
      <c r="G11" s="123" t="str">
        <f>IF(E11="","",IF(E11&gt;EOMONTH(E11,-1)+1,"30/360 Zinstage im ersten Monat",""))</f>
        <v/>
      </c>
      <c r="I11" s="97"/>
      <c r="J11" s="4" t="s">
        <v>56</v>
      </c>
      <c r="K11" s="91"/>
      <c r="L11" s="13">
        <f>SUM(J19:J642)</f>
        <v>0</v>
      </c>
      <c r="N11" s="43"/>
      <c r="O11" s="100"/>
      <c r="P11" s="116"/>
      <c r="Q11" s="90"/>
      <c r="R11" s="32"/>
    </row>
    <row r="12" spans="1:18" x14ac:dyDescent="0.2">
      <c r="A12" s="77"/>
      <c r="B12" s="146" t="s">
        <v>57</v>
      </c>
      <c r="C12" s="25"/>
      <c r="D12" s="25"/>
      <c r="E12" s="92">
        <v>45292</v>
      </c>
      <c r="F12" s="117"/>
      <c r="G12" s="123" t="str">
        <f>IF(O11="","",IF(E11&lt;&gt;E12,ROUND((MONTH($E$12)-MONTH($E$11))*E8*E9/12,2)&amp;" EUR Zinsen in tilgungsfreier Zeit",""))</f>
        <v/>
      </c>
      <c r="I12" s="97"/>
      <c r="J12" s="8" t="s">
        <v>58</v>
      </c>
      <c r="K12" s="2"/>
      <c r="L12" s="13">
        <f>SUMIF(A19:A642,"1",I19:I642)+L11</f>
        <v>64821.94999999999</v>
      </c>
      <c r="N12" s="43"/>
      <c r="O12" s="100"/>
      <c r="Q12" s="32"/>
      <c r="R12" s="32"/>
    </row>
    <row r="13" spans="1:18" x14ac:dyDescent="0.2">
      <c r="A13" s="77"/>
      <c r="B13" s="146" t="s">
        <v>54</v>
      </c>
      <c r="C13" s="6"/>
      <c r="D13" s="118">
        <f>IF(E13="monatlich",12,IF(E13="vierteljährlich",4,IF(E13="halbjährlich",2,IF(E13="jährlich",1))))</f>
        <v>12</v>
      </c>
      <c r="E13" s="112" t="s">
        <v>50</v>
      </c>
      <c r="G13" s="123" t="str">
        <f>D13&amp;" Tilgungstermine / Jahr"</f>
        <v>12 Tilgungstermine / Jahr</v>
      </c>
      <c r="I13" s="97"/>
      <c r="J13" s="8" t="s">
        <v>59</v>
      </c>
      <c r="K13" s="2"/>
      <c r="L13" s="13">
        <f>SUMIF(A19:A642,"1",G19:G642)</f>
        <v>1988.6831174999993</v>
      </c>
      <c r="N13" s="43"/>
      <c r="O13" s="100"/>
      <c r="P13" s="32"/>
      <c r="Q13" s="32"/>
      <c r="R13" s="32"/>
    </row>
    <row r="14" spans="1:18" x14ac:dyDescent="0.2">
      <c r="A14" s="77"/>
      <c r="B14" s="146" t="s">
        <v>62</v>
      </c>
      <c r="C14" s="6"/>
      <c r="D14" s="6"/>
      <c r="E14" s="157">
        <v>1800.61</v>
      </c>
      <c r="F14" s="126">
        <f>IF(E10="","",ROUND(E8/(E10*12),2))</f>
        <v>1800.61</v>
      </c>
      <c r="G14" s="124" t="str">
        <f>E13&amp;"e Tilgung"</f>
        <v>monatliche Tilgung</v>
      </c>
      <c r="I14" s="97"/>
      <c r="J14" s="8" t="s">
        <v>9</v>
      </c>
      <c r="K14" s="2"/>
      <c r="L14" s="13">
        <f>SUM(L12:L13)</f>
        <v>66810.633117499994</v>
      </c>
      <c r="N14" s="43"/>
      <c r="O14" s="100"/>
      <c r="P14" s="32"/>
      <c r="Q14" s="32"/>
      <c r="R14" s="32"/>
    </row>
    <row r="15" spans="1:18" x14ac:dyDescent="0.2">
      <c r="A15" s="77"/>
      <c r="B15" s="145" t="s">
        <v>65</v>
      </c>
      <c r="C15" s="8"/>
      <c r="D15" s="8"/>
      <c r="E15" s="92">
        <v>46387</v>
      </c>
      <c r="F15" s="127">
        <f>IF(E12="","",EOMONTH(E12+(F10*365)-10,0))</f>
        <v>46387</v>
      </c>
      <c r="H15" s="113"/>
      <c r="I15" s="114"/>
      <c r="J15" s="44" t="s">
        <v>43</v>
      </c>
      <c r="K15" s="24"/>
      <c r="L15" s="13">
        <f>SUMIF(A19:A642,"1",K19:K642)</f>
        <v>66810.63311749998</v>
      </c>
      <c r="N15" s="90"/>
      <c r="O15" s="100"/>
    </row>
    <row r="16" spans="1:18" x14ac:dyDescent="0.2">
      <c r="A16" s="77"/>
      <c r="B16" s="148" t="s">
        <v>48</v>
      </c>
      <c r="C16" s="149"/>
      <c r="D16" s="150"/>
      <c r="E16" s="102"/>
      <c r="F16" s="97"/>
      <c r="G16" s="97"/>
      <c r="I16" s="97"/>
      <c r="J16" s="8" t="s">
        <v>7</v>
      </c>
      <c r="K16" s="6"/>
      <c r="L16" s="109">
        <f>(1+(E9/D13))^D13-1</f>
        <v>2.0082511653914059E-2</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f>IF(E19&gt;0,1,0)</f>
        <v>1</v>
      </c>
      <c r="B19" s="74">
        <f>IF(($E$10*12)&gt;M19,IF(MONTH($E$11)&gt;=M19,EOMONTH(DATE(YEAR($E$11),M19,DAY($E$11)),0),EOMONTH(B18,1)),0)</f>
        <v>45322</v>
      </c>
      <c r="C19" s="82">
        <f>IF(E12="","",IF(MONTH($E$11)=M19,1,""))</f>
        <v>1</v>
      </c>
      <c r="D19" s="106">
        <f>IF(I19=0,0,1)</f>
        <v>1</v>
      </c>
      <c r="E19" s="48">
        <f>IF(C19="",0,$E$8)</f>
        <v>64821.95</v>
      </c>
      <c r="F19" s="104">
        <f t="shared" ref="F19:F20" si="0">IF($E$8="","",IF(C19="","",$E$9))</f>
        <v>1.9900000000000001E-2</v>
      </c>
      <c r="G19" s="49">
        <f>IF($E$8="",0,IF(C19="",0,IF(EOMONTH($E$11,0)=EOMONTH(B19,0),(E19*F19/12)/30*(30-($E$11-(EOMONTH($E$11,-1)+1))),E19*F19/12)))</f>
        <v>107.49640041666667</v>
      </c>
      <c r="H19" s="105">
        <f t="shared" ref="H19:H20" si="1">IF($E$8="","",IF(C19="","",IF($E$12&gt;B19,"",I19/E19)))</f>
        <v>2.7777782063020319E-2</v>
      </c>
      <c r="I19" s="49">
        <f>IF($E$8="",0,IF($C19="",0,IF($E$12&gt;B19,0,IF(AND($E$13="jährlich",C19=12),$E$14,IF(AND($E$13="halbjährlich",OR(C19=12,C19=6)),$E$14,IF(AND($E$13="vierteljährlich",OR(C19=3,C19=6,C19=9,C19=12)),$E$14,IF($E$13="monatlich",$E$14,0)))))))</f>
        <v>1800.61</v>
      </c>
      <c r="J19" s="49"/>
      <c r="K19" s="49">
        <f>IF(C19="",0,I19+G19+J19)</f>
        <v>1908.1064004166665</v>
      </c>
      <c r="L19" s="49">
        <f t="shared" ref="L19" si="2">IF(E19&lt;K19,0,E19-I19-J19)</f>
        <v>63021.34</v>
      </c>
      <c r="M19" s="45">
        <v>1</v>
      </c>
      <c r="N19" s="119"/>
      <c r="O19" s="73"/>
      <c r="Q19" s="27"/>
    </row>
    <row r="20" spans="1:17" x14ac:dyDescent="0.2">
      <c r="A20" s="11">
        <f t="shared" ref="A20:A83" si="3">IF(E20&gt;0,1,0)</f>
        <v>1</v>
      </c>
      <c r="B20" s="74">
        <f>IF(MONTH($E$11)&gt;=M20,EOMONTH(DATE(YEAR($E$11),M20,DAY($E$11)),0),EOMONTH(B19,1))</f>
        <v>45351</v>
      </c>
      <c r="C20" s="83">
        <f>IF(AND(C19=12,L19&lt;&gt;0),1,IF(AND($F$10*12-COUNTA($C$19:C19)=0,C19=""),1,IF(MONTH($E$11)=M20,M20,IF(L19&lt;=0,"",IF($E$11&gt;B20,"",IF(AND(L19=0,$L$11&gt;0),"",C19+1))))))</f>
        <v>2</v>
      </c>
      <c r="D20" s="103">
        <f>IF(I20=0,0,LARGE($D$19:D19,1)+1)</f>
        <v>2</v>
      </c>
      <c r="E20" s="48">
        <f t="shared" ref="E20" si="4">IF(C20="",0,IF(E19&lt;&gt;0,L19,$E$8))</f>
        <v>63021.34</v>
      </c>
      <c r="F20" s="104">
        <f t="shared" si="0"/>
        <v>1.9900000000000001E-2</v>
      </c>
      <c r="G20" s="122">
        <f t="shared" ref="G20:G78" si="5">IF($E$8="",0,IF(C20="",0,IF(EOMONTH($E$11,0)=EOMONTH(B20,0),(E20*F20/12)/30*(30-($E$11-(EOMONTH($E$11,-1)+1))),E20*F20/12)))</f>
        <v>104.51038883333332</v>
      </c>
      <c r="H20" s="105">
        <f t="shared" si="1"/>
        <v>2.8571433105040293E-2</v>
      </c>
      <c r="I20" s="49">
        <f t="shared" ref="I20" si="6">IF($E$8="",0,IF($C20="",0,IF($E$12&gt;B20,0,IF(AND($E$13="jährlich",C20=12),IF(L19&lt;$E$14,L19,$E$14),IF(AND($E$13="halbjährlich",OR(C20=12,C20=6)),IF(L19&lt;$E$14,L19,$E$14),IF(AND($E$13="vierteljährlich",OR(C20=3,C20=6,C20=9,C20=12)),IF(L19&lt;$E$14,L19,$E$14),IF($E$13="monatlich",IF(L19&lt;I19,L19,$E$14),0)))))))</f>
        <v>1800.61</v>
      </c>
      <c r="J20" s="49"/>
      <c r="K20" s="49">
        <f t="shared" ref="K20" si="7">IF(C20="",0,I20+G20+J20)</f>
        <v>1905.1203888333332</v>
      </c>
      <c r="L20" s="49">
        <f>IF(E20&lt;K20,0,E20-I20-J20)</f>
        <v>61220.729999999996</v>
      </c>
      <c r="M20" s="45">
        <v>2</v>
      </c>
      <c r="N20" s="27"/>
      <c r="O20" s="121"/>
      <c r="Q20" s="27"/>
    </row>
    <row r="21" spans="1:17" x14ac:dyDescent="0.2">
      <c r="A21" s="11">
        <f t="shared" si="3"/>
        <v>1</v>
      </c>
      <c r="B21" s="74">
        <f t="shared" ref="B21:B78" si="8">IF(MONTH($E$11)&gt;=M21,EOMONTH(DATE(YEAR($E$11),M21,DAY($E$11)),0),EOMONTH(B20,1))</f>
        <v>45382</v>
      </c>
      <c r="C21" s="83">
        <f>IF(AND(C20=12,L20&lt;&gt;0),1,IF(AND($F$10*12-COUNTA($C$19:C20)=0,C20=""),1,IF(MONTH($E$11)=M21,M21,IF(L20&lt;=0,"",IF($E$11&gt;B21,"",IF(AND(L20=0,$L$11&gt;0),"",C20+1))))))</f>
        <v>3</v>
      </c>
      <c r="D21" s="103">
        <f>IF(I21=0,0,LARGE($D$19:D20,1)+1)</f>
        <v>3</v>
      </c>
      <c r="E21" s="48">
        <f t="shared" ref="E21:E78" si="9">IF(C21="",0,IF(E20&lt;&gt;0,L20,$E$8))</f>
        <v>61220.729999999996</v>
      </c>
      <c r="F21" s="104">
        <f t="shared" ref="F21:F78" si="10">IF($E$8="","",IF(C21="","",$E$9))</f>
        <v>1.9900000000000001E-2</v>
      </c>
      <c r="G21" s="49">
        <f t="shared" si="5"/>
        <v>101.52437725</v>
      </c>
      <c r="H21" s="105">
        <f t="shared" ref="H21:H78" si="11">IF($E$8="","",IF(C21="","",IF($E$12&gt;B21,"",I21/E21)))</f>
        <v>2.941176951009895E-2</v>
      </c>
      <c r="I21" s="49">
        <f>IF($E$8="",0,IF($C21="",0,IF($E$12&gt;B21,0,IF(AND($E$13="jährlich",C21=12),IF(L20&lt;$E$14,L20,$E$14),IF(AND($E$13="halbjährlich",OR(C21=12,C21=6)),IF(L20&lt;$E$14,L20,$E$14),IF(AND($E$13="vierteljährlich",OR(C21=3,C21=6,C21=9,C21=12)),IF(L20&lt;$E$14,L20,$E$14),IF($E$13="monatlich",IF(L20&lt;I20,L20,$E$14),0)))))))</f>
        <v>1800.61</v>
      </c>
      <c r="J21" s="49"/>
      <c r="K21" s="49">
        <f t="shared" ref="K21:K78" si="12">IF(C21="",0,I21+G21+J21)</f>
        <v>1902.1343772499999</v>
      </c>
      <c r="L21" s="49">
        <f t="shared" ref="L21:L78" si="13">IF(E21&lt;K21,0,E21-I21-J21)</f>
        <v>59420.119999999995</v>
      </c>
      <c r="M21" s="45">
        <v>3</v>
      </c>
      <c r="N21" s="27"/>
      <c r="O21" s="27"/>
      <c r="Q21" s="27"/>
    </row>
    <row r="22" spans="1:17" x14ac:dyDescent="0.2">
      <c r="A22" s="11">
        <f t="shared" si="3"/>
        <v>1</v>
      </c>
      <c r="B22" s="74">
        <f t="shared" si="8"/>
        <v>45412</v>
      </c>
      <c r="C22" s="83">
        <f>IF(AND(C21=12,L21&lt;&gt;0),1,IF(AND($F$10*12-COUNTA($C$19:C21)=0,C21=""),1,IF(MONTH($E$11)=M22,M22,IF(L21&lt;=0,"",IF($E$11&gt;B22,"",IF(AND(L21=0,$L$11&gt;0),"",C21+1))))))</f>
        <v>4</v>
      </c>
      <c r="D22" s="103">
        <f>IF(I22=0,0,LARGE($D$19:D21,1)+1)</f>
        <v>4</v>
      </c>
      <c r="E22" s="48">
        <f t="shared" si="9"/>
        <v>59420.119999999995</v>
      </c>
      <c r="F22" s="104">
        <f t="shared" si="10"/>
        <v>1.9900000000000001E-2</v>
      </c>
      <c r="G22" s="49">
        <f t="shared" si="5"/>
        <v>98.538365666666664</v>
      </c>
      <c r="H22" s="105">
        <f t="shared" si="11"/>
        <v>3.0303035402823152E-2</v>
      </c>
      <c r="I22" s="49">
        <f t="shared" ref="I22:I78" si="14">IF($E$8="",0,IF($C22="",0,IF($E$12&gt;B22,0,IF(AND($E$13="jährlich",C22=12),IF(L21&lt;$E$14,L21,$E$14),IF(AND($E$13="halbjährlich",OR(C22=12,C22=6)),IF(L21&lt;$E$14,L21,$E$14),IF(AND($E$13="vierteljährlich",OR(C22=3,C22=6,C22=9,C22=12)),IF(L21&lt;$E$14,L21,$E$14),IF($E$13="monatlich",IF(L21&lt;I21,L21,$E$14),0)))))))</f>
        <v>1800.61</v>
      </c>
      <c r="J22" s="49"/>
      <c r="K22" s="49">
        <f t="shared" si="12"/>
        <v>1899.1483656666665</v>
      </c>
      <c r="L22" s="49">
        <f t="shared" si="13"/>
        <v>57619.509999999995</v>
      </c>
      <c r="M22" s="45">
        <v>4</v>
      </c>
      <c r="O22" s="27"/>
      <c r="Q22" s="27"/>
    </row>
    <row r="23" spans="1:17" x14ac:dyDescent="0.2">
      <c r="A23" s="11">
        <f t="shared" si="3"/>
        <v>1</v>
      </c>
      <c r="B23" s="74">
        <f t="shared" si="8"/>
        <v>45443</v>
      </c>
      <c r="C23" s="83">
        <f>IF(AND(C22=12,L22&lt;&gt;0),1,IF(AND($F$10*12-COUNTA($C$19:C22)=0,C22=""),1,IF(MONTH($E$11)=M23,M23,IF(L22&lt;=0,"",IF($E$11&gt;B23,"",IF(AND(L22=0,$L$11&gt;0),"",C22+1))))))</f>
        <v>5</v>
      </c>
      <c r="D23" s="103">
        <f>IF(I23=0,0,LARGE($D$19:D22,1)+1)</f>
        <v>5</v>
      </c>
      <c r="E23" s="48">
        <f>IF(C23="",0,IF(E22&lt;&gt;0,L22,$E$8))</f>
        <v>57619.509999999995</v>
      </c>
      <c r="F23" s="104">
        <f t="shared" si="10"/>
        <v>1.9900000000000001E-2</v>
      </c>
      <c r="G23" s="49">
        <f t="shared" si="5"/>
        <v>95.552354083333327</v>
      </c>
      <c r="H23" s="105">
        <f t="shared" si="11"/>
        <v>3.1250005423510197E-2</v>
      </c>
      <c r="I23" s="49">
        <f t="shared" si="14"/>
        <v>1800.61</v>
      </c>
      <c r="J23" s="49"/>
      <c r="K23" s="49">
        <f t="shared" si="12"/>
        <v>1896.1623540833332</v>
      </c>
      <c r="L23" s="49">
        <f t="shared" si="13"/>
        <v>55818.899999999994</v>
      </c>
      <c r="M23" s="45">
        <v>5</v>
      </c>
      <c r="O23" s="27"/>
      <c r="Q23" s="27"/>
    </row>
    <row r="24" spans="1:17" x14ac:dyDescent="0.2">
      <c r="A24" s="11">
        <f t="shared" si="3"/>
        <v>1</v>
      </c>
      <c r="B24" s="74">
        <f t="shared" si="8"/>
        <v>45473</v>
      </c>
      <c r="C24" s="83">
        <f>IF(AND(C23=12,L23&lt;&gt;0),1,IF(AND($F$10*12-COUNTA($C$19:C23)=0,C23=""),1,IF(MONTH($E$11)=M24,M24,IF(L23&lt;=0,"",IF($E$11&gt;B24,"",IF(AND(L23=0,$L$11&gt;0),"",C23+1))))))</f>
        <v>6</v>
      </c>
      <c r="D24" s="103">
        <f>IF(I24=0,0,LARGE($D$19:D23,1)+1)</f>
        <v>6</v>
      </c>
      <c r="E24" s="48">
        <f t="shared" si="9"/>
        <v>55818.899999999994</v>
      </c>
      <c r="F24" s="104">
        <f t="shared" si="10"/>
        <v>1.9900000000000001E-2</v>
      </c>
      <c r="G24" s="49">
        <f t="shared" si="5"/>
        <v>92.566342500000005</v>
      </c>
      <c r="H24" s="105">
        <f t="shared" si="11"/>
        <v>3.2258070295186757E-2</v>
      </c>
      <c r="I24" s="49">
        <f t="shared" si="14"/>
        <v>1800.61</v>
      </c>
      <c r="J24" s="94"/>
      <c r="K24" s="49">
        <f t="shared" si="12"/>
        <v>1893.1763424999999</v>
      </c>
      <c r="L24" s="49">
        <f t="shared" si="13"/>
        <v>54018.289999999994</v>
      </c>
      <c r="M24" s="45">
        <v>6</v>
      </c>
      <c r="N24" s="27"/>
      <c r="O24" s="27"/>
      <c r="Q24" s="27"/>
    </row>
    <row r="25" spans="1:17" x14ac:dyDescent="0.2">
      <c r="A25" s="11">
        <f t="shared" si="3"/>
        <v>1</v>
      </c>
      <c r="B25" s="74">
        <f t="shared" si="8"/>
        <v>45504</v>
      </c>
      <c r="C25" s="83">
        <f>IF(AND(C24=12,L24&lt;&gt;0),1,IF(AND($F$10*12-COUNTA($C$19:C24)=0,C24=""),1,IF(MONTH($E$11)=M25,M25,IF(L24&lt;=0,"",IF($E$11&gt;B25,"",IF(AND(L24=0,$L$11&gt;0),"",C24+1))))))</f>
        <v>7</v>
      </c>
      <c r="D25" s="103">
        <f>IF(I25=0,0,LARGE($D$19:D24,1)+1)</f>
        <v>7</v>
      </c>
      <c r="E25" s="48">
        <f t="shared" si="9"/>
        <v>54018.289999999994</v>
      </c>
      <c r="F25" s="104">
        <f t="shared" si="10"/>
        <v>1.9900000000000001E-2</v>
      </c>
      <c r="G25" s="49">
        <f t="shared" si="5"/>
        <v>89.580330916666654</v>
      </c>
      <c r="H25" s="105">
        <f t="shared" si="11"/>
        <v>3.3333339504082786E-2</v>
      </c>
      <c r="I25" s="49">
        <f t="shared" si="14"/>
        <v>1800.61</v>
      </c>
      <c r="J25" s="49"/>
      <c r="K25" s="49">
        <f t="shared" si="12"/>
        <v>1890.1903309166667</v>
      </c>
      <c r="L25" s="49">
        <f t="shared" si="13"/>
        <v>52217.679999999993</v>
      </c>
      <c r="M25" s="45">
        <v>7</v>
      </c>
      <c r="O25" s="27"/>
      <c r="Q25" s="27"/>
    </row>
    <row r="26" spans="1:17" x14ac:dyDescent="0.2">
      <c r="A26" s="11">
        <f t="shared" si="3"/>
        <v>1</v>
      </c>
      <c r="B26" s="74">
        <f t="shared" si="8"/>
        <v>45535</v>
      </c>
      <c r="C26" s="83">
        <f>IF(AND(C25=12,L25&lt;&gt;0),1,IF(AND($F$10*12-COUNTA($C$19:C25)=0,C25=""),1,IF(MONTH($E$11)=M26,M26,IF(L25&lt;=0,"",IF($E$11&gt;B26,"",IF(AND(L25=0,$L$11&gt;0),"",C25+1))))))</f>
        <v>8</v>
      </c>
      <c r="D26" s="103">
        <f>IF(I26=0,0,LARGE($D$19:D25,1)+1)</f>
        <v>8</v>
      </c>
      <c r="E26" s="48">
        <f t="shared" si="9"/>
        <v>52217.679999999993</v>
      </c>
      <c r="F26" s="104">
        <f t="shared" si="10"/>
        <v>1.9900000000000001E-2</v>
      </c>
      <c r="G26" s="49">
        <f t="shared" si="5"/>
        <v>86.594319333333317</v>
      </c>
      <c r="H26" s="105">
        <f t="shared" si="11"/>
        <v>3.4482765224345471E-2</v>
      </c>
      <c r="I26" s="49">
        <f t="shared" si="14"/>
        <v>1800.61</v>
      </c>
      <c r="J26" s="49"/>
      <c r="K26" s="49">
        <f t="shared" si="12"/>
        <v>1887.2043193333332</v>
      </c>
      <c r="L26" s="49">
        <f t="shared" si="13"/>
        <v>50417.069999999992</v>
      </c>
      <c r="M26" s="45">
        <v>8</v>
      </c>
      <c r="O26" s="27"/>
      <c r="Q26" s="27"/>
    </row>
    <row r="27" spans="1:17" x14ac:dyDescent="0.2">
      <c r="A27" s="11">
        <f t="shared" si="3"/>
        <v>1</v>
      </c>
      <c r="B27" s="74">
        <f t="shared" si="8"/>
        <v>45565</v>
      </c>
      <c r="C27" s="83">
        <f>IF(AND(C26=12,L26&lt;&gt;0),1,IF(AND($F$10*12-COUNTA($C$19:C26)=0,C26=""),1,IF(MONTH($E$11)=M27,M27,IF(L26&lt;=0,"",IF($E$11&gt;B27,"",IF(AND(L26=0,$L$11&gt;0),"",C26+1))))))</f>
        <v>9</v>
      </c>
      <c r="D27" s="103">
        <f>IF(I27=0,0,LARGE($D$19:D26,1)+1)</f>
        <v>9</v>
      </c>
      <c r="E27" s="48">
        <f t="shared" si="9"/>
        <v>50417.069999999992</v>
      </c>
      <c r="F27" s="104">
        <f t="shared" si="10"/>
        <v>1.9900000000000001E-2</v>
      </c>
      <c r="G27" s="49">
        <f t="shared" si="5"/>
        <v>83.608307749999994</v>
      </c>
      <c r="H27" s="105">
        <f t="shared" si="11"/>
        <v>3.5714292798054312E-2</v>
      </c>
      <c r="I27" s="49">
        <f t="shared" si="14"/>
        <v>1800.61</v>
      </c>
      <c r="J27" s="94"/>
      <c r="K27" s="49">
        <f t="shared" si="12"/>
        <v>1884.2183077499999</v>
      </c>
      <c r="L27" s="49">
        <f t="shared" si="13"/>
        <v>48616.459999999992</v>
      </c>
      <c r="M27" s="45">
        <v>9</v>
      </c>
      <c r="N27" s="26"/>
      <c r="O27" s="27"/>
      <c r="Q27" s="27"/>
    </row>
    <row r="28" spans="1:17" x14ac:dyDescent="0.2">
      <c r="A28" s="11">
        <f t="shared" si="3"/>
        <v>1</v>
      </c>
      <c r="B28" s="74">
        <f t="shared" si="8"/>
        <v>45596</v>
      </c>
      <c r="C28" s="83">
        <f>IF(AND(C27=12,L27&lt;&gt;0),1,IF(AND($F$10*12-COUNTA($C$19:C27)=0,C27=""),1,IF(MONTH($E$11)=M28,M28,IF(L27&lt;=0,"",IF($E$11&gt;B28,"",IF(AND(L27=0,$L$11&gt;0),"",C27+1))))))</f>
        <v>10</v>
      </c>
      <c r="D28" s="103">
        <f>IF(I28=0,0,LARGE($D$19:D27,1)+1)</f>
        <v>10</v>
      </c>
      <c r="E28" s="48">
        <f t="shared" si="9"/>
        <v>48616.459999999992</v>
      </c>
      <c r="F28" s="104">
        <f t="shared" si="10"/>
        <v>1.9900000000000001E-2</v>
      </c>
      <c r="G28" s="49">
        <f t="shared" si="5"/>
        <v>80.622296166666658</v>
      </c>
      <c r="H28" s="105">
        <f t="shared" si="11"/>
        <v>3.7037044655246397E-2</v>
      </c>
      <c r="I28" s="49">
        <f t="shared" si="14"/>
        <v>1800.61</v>
      </c>
      <c r="J28" s="49"/>
      <c r="K28" s="49">
        <f t="shared" si="12"/>
        <v>1881.2322961666666</v>
      </c>
      <c r="L28" s="49">
        <f t="shared" si="13"/>
        <v>46815.849999999991</v>
      </c>
      <c r="M28" s="45">
        <v>10</v>
      </c>
      <c r="O28" s="27"/>
      <c r="Q28" s="27"/>
    </row>
    <row r="29" spans="1:17" x14ac:dyDescent="0.2">
      <c r="A29" s="11">
        <f t="shared" si="3"/>
        <v>1</v>
      </c>
      <c r="B29" s="74">
        <f t="shared" si="8"/>
        <v>45626</v>
      </c>
      <c r="C29" s="83">
        <f>IF(AND(C28=12,L28&lt;&gt;0),1,IF(AND($F$10*12-COUNTA($C$19:C28)=0,C28=""),1,IF(MONTH($E$11)=M29,M29,IF(L28&lt;=0,"",IF($E$11&gt;B29,"",IF(AND(L28=0,$L$11&gt;0),"",C28+1))))))</f>
        <v>11</v>
      </c>
      <c r="D29" s="103">
        <f>IF(I29=0,0,LARGE($D$19:D28,1)+1)</f>
        <v>11</v>
      </c>
      <c r="E29" s="48">
        <f t="shared" si="9"/>
        <v>46815.849999999991</v>
      </c>
      <c r="F29" s="104">
        <f t="shared" si="10"/>
        <v>1.9900000000000001E-2</v>
      </c>
      <c r="G29" s="49">
        <f t="shared" si="5"/>
        <v>77.636284583333321</v>
      </c>
      <c r="H29" s="105">
        <f t="shared" si="11"/>
        <v>3.8461546677033533E-2</v>
      </c>
      <c r="I29" s="49">
        <f t="shared" si="14"/>
        <v>1800.61</v>
      </c>
      <c r="J29" s="49"/>
      <c r="K29" s="49">
        <f t="shared" si="12"/>
        <v>1878.2462845833331</v>
      </c>
      <c r="L29" s="49">
        <f t="shared" si="13"/>
        <v>45015.239999999991</v>
      </c>
      <c r="M29" s="45">
        <v>11</v>
      </c>
      <c r="O29" s="27"/>
      <c r="Q29" s="27"/>
    </row>
    <row r="30" spans="1:17" x14ac:dyDescent="0.2">
      <c r="A30" s="11">
        <f t="shared" si="3"/>
        <v>1</v>
      </c>
      <c r="B30" s="74">
        <f t="shared" si="8"/>
        <v>45657</v>
      </c>
      <c r="C30" s="83">
        <f>IF(AND(C29=12,L29&lt;&gt;0),1,IF(AND($F$10*12-COUNTA($C$19:C29)=0,C29=""),1,IF(MONTH($E$11)=M30,M30,IF(L29&lt;=0,"",IF($E$11&gt;B30,"",IF(AND(L29=0,$L$11&gt;0),"",C29+1))))))</f>
        <v>12</v>
      </c>
      <c r="D30" s="103">
        <f>IF(I30=0,0,LARGE($D$19:D29,1)+1)</f>
        <v>12</v>
      </c>
      <c r="E30" s="48">
        <f t="shared" si="9"/>
        <v>45015.239999999991</v>
      </c>
      <c r="F30" s="104">
        <f t="shared" si="10"/>
        <v>1.9900000000000001E-2</v>
      </c>
      <c r="G30" s="49">
        <f t="shared" si="5"/>
        <v>74.650272999999984</v>
      </c>
      <c r="H30" s="105">
        <f t="shared" si="11"/>
        <v>4.0000008885879547E-2</v>
      </c>
      <c r="I30" s="49">
        <f t="shared" si="14"/>
        <v>1800.61</v>
      </c>
      <c r="J30" s="49"/>
      <c r="K30" s="49">
        <f t="shared" si="12"/>
        <v>1875.2602729999999</v>
      </c>
      <c r="L30" s="49">
        <f t="shared" si="13"/>
        <v>43214.62999999999</v>
      </c>
      <c r="M30" s="45">
        <v>12</v>
      </c>
      <c r="O30" s="27"/>
      <c r="Q30" s="27"/>
    </row>
    <row r="31" spans="1:17" x14ac:dyDescent="0.2">
      <c r="A31" s="11">
        <f t="shared" si="3"/>
        <v>1</v>
      </c>
      <c r="B31" s="74">
        <f t="shared" si="8"/>
        <v>45688</v>
      </c>
      <c r="C31" s="83">
        <f>IF(AND(C30=12,L30&lt;&gt;0),1,IF(AND($F$10*12-COUNTA($C$19:C30)=0,C30=""),1,IF(MONTH($E$11)=M31,M31,IF(L30&lt;=0,"",IF($E$11&gt;B31,"",IF(AND(L30=0,$L$11&gt;0),"",C30+1))))))</f>
        <v>1</v>
      </c>
      <c r="D31" s="103">
        <f>IF(I31=0,0,LARGE($D$19:D30,1)+1)</f>
        <v>13</v>
      </c>
      <c r="E31" s="48">
        <f t="shared" si="9"/>
        <v>43214.62999999999</v>
      </c>
      <c r="F31" s="104">
        <f t="shared" si="10"/>
        <v>1.9900000000000001E-2</v>
      </c>
      <c r="G31" s="49">
        <f t="shared" si="5"/>
        <v>71.664261416666662</v>
      </c>
      <c r="H31" s="105">
        <f t="shared" si="11"/>
        <v>4.1666676308463137E-2</v>
      </c>
      <c r="I31" s="49">
        <f t="shared" si="14"/>
        <v>1800.61</v>
      </c>
      <c r="J31" s="49"/>
      <c r="K31" s="49">
        <f t="shared" si="12"/>
        <v>1872.2742614166666</v>
      </c>
      <c r="L31" s="49">
        <f t="shared" si="13"/>
        <v>41414.01999999999</v>
      </c>
      <c r="M31" s="45">
        <v>13</v>
      </c>
      <c r="O31" s="27"/>
      <c r="Q31" s="27"/>
    </row>
    <row r="32" spans="1:17" x14ac:dyDescent="0.2">
      <c r="A32" s="11">
        <f t="shared" si="3"/>
        <v>1</v>
      </c>
      <c r="B32" s="74">
        <f t="shared" si="8"/>
        <v>45716</v>
      </c>
      <c r="C32" s="83">
        <f>IF(AND(C31=12,L31&lt;&gt;0),1,IF(AND($F$10*12-COUNTA($C$19:C31)=0,C31=""),1,IF(MONTH($E$11)=M32,M32,IF(L31&lt;=0,"",IF($E$11&gt;B32,"",IF(AND(L31=0,$L$11&gt;0),"",C31+1))))))</f>
        <v>2</v>
      </c>
      <c r="D32" s="103">
        <f>IF(I32=0,0,LARGE($D$19:D31,1)+1)</f>
        <v>14</v>
      </c>
      <c r="E32" s="48">
        <f t="shared" si="9"/>
        <v>41414.01999999999</v>
      </c>
      <c r="F32" s="104">
        <f t="shared" si="10"/>
        <v>1.9900000000000001E-2</v>
      </c>
      <c r="G32" s="49">
        <f t="shared" si="5"/>
        <v>68.678249833333311</v>
      </c>
      <c r="H32" s="105">
        <f t="shared" si="11"/>
        <v>4.3478271368005333E-2</v>
      </c>
      <c r="I32" s="49">
        <f t="shared" si="14"/>
        <v>1800.61</v>
      </c>
      <c r="J32" s="49"/>
      <c r="K32" s="49">
        <f t="shared" si="12"/>
        <v>1869.2882498333331</v>
      </c>
      <c r="L32" s="49">
        <f t="shared" si="13"/>
        <v>39613.409999999989</v>
      </c>
      <c r="M32" s="45">
        <v>14</v>
      </c>
      <c r="O32" s="27"/>
    </row>
    <row r="33" spans="1:13" x14ac:dyDescent="0.2">
      <c r="A33" s="11">
        <f t="shared" si="3"/>
        <v>1</v>
      </c>
      <c r="B33" s="74">
        <f t="shared" si="8"/>
        <v>45747</v>
      </c>
      <c r="C33" s="83">
        <f>IF(AND(C32=12,L32&lt;&gt;0),1,IF(AND($F$10*12-COUNTA($C$19:C32)=0,C32=""),1,IF(MONTH($E$11)=M33,M33,IF(L32&lt;=0,"",IF($E$11&gt;B33,"",IF(AND(L32=0,$L$11&gt;0),"",C32+1))))))</f>
        <v>3</v>
      </c>
      <c r="D33" s="103">
        <f>IF(I33=0,0,LARGE($D$19:D32,1)+1)</f>
        <v>15</v>
      </c>
      <c r="E33" s="48">
        <f t="shared" si="9"/>
        <v>39613.409999999989</v>
      </c>
      <c r="F33" s="104">
        <f t="shared" si="10"/>
        <v>1.9900000000000001E-2</v>
      </c>
      <c r="G33" s="49">
        <f t="shared" si="5"/>
        <v>65.692238249999988</v>
      </c>
      <c r="H33" s="105">
        <f t="shared" si="11"/>
        <v>4.5454556929080341E-2</v>
      </c>
      <c r="I33" s="49">
        <f t="shared" si="14"/>
        <v>1800.61</v>
      </c>
      <c r="J33" s="49"/>
      <c r="K33" s="49">
        <f t="shared" si="12"/>
        <v>1866.3022382499998</v>
      </c>
      <c r="L33" s="49">
        <f t="shared" si="13"/>
        <v>37812.799999999988</v>
      </c>
      <c r="M33" s="45">
        <v>15</v>
      </c>
    </row>
    <row r="34" spans="1:13" x14ac:dyDescent="0.2">
      <c r="A34" s="11">
        <f t="shared" si="3"/>
        <v>1</v>
      </c>
      <c r="B34" s="74">
        <f t="shared" si="8"/>
        <v>45777</v>
      </c>
      <c r="C34" s="83">
        <f>IF(AND(C33=12,L33&lt;&gt;0),1,IF(AND($F$10*12-COUNTA($C$19:C33)=0,C33=""),1,IF(MONTH($E$11)=M34,M34,IF(L33&lt;=0,"",IF($E$11&gt;B34,"",IF(AND(L33=0,$L$11&gt;0),"",C33+1))))))</f>
        <v>4</v>
      </c>
      <c r="D34" s="103">
        <f>IF(I34=0,0,LARGE($D$19:D33,1)+1)</f>
        <v>16</v>
      </c>
      <c r="E34" s="48">
        <f t="shared" si="9"/>
        <v>37812.799999999988</v>
      </c>
      <c r="F34" s="104">
        <f t="shared" si="10"/>
        <v>1.9900000000000001E-2</v>
      </c>
      <c r="G34" s="49">
        <f t="shared" si="5"/>
        <v>62.706226666666652</v>
      </c>
      <c r="H34" s="105">
        <f t="shared" si="11"/>
        <v>4.7619060212414854E-2</v>
      </c>
      <c r="I34" s="49">
        <f t="shared" si="14"/>
        <v>1800.61</v>
      </c>
      <c r="J34" s="49"/>
      <c r="K34" s="49">
        <f t="shared" si="12"/>
        <v>1863.3162266666666</v>
      </c>
      <c r="L34" s="49">
        <f t="shared" si="13"/>
        <v>36012.189999999988</v>
      </c>
      <c r="M34" s="45">
        <v>16</v>
      </c>
    </row>
    <row r="35" spans="1:13" x14ac:dyDescent="0.2">
      <c r="A35" s="11">
        <f t="shared" si="3"/>
        <v>1</v>
      </c>
      <c r="B35" s="74">
        <f t="shared" si="8"/>
        <v>45808</v>
      </c>
      <c r="C35" s="83">
        <f>IF(AND(C34=12,L34&lt;&gt;0),1,IF(AND($F$10*12-COUNTA($C$19:C34)=0,C34=""),1,IF(MONTH($E$11)=M35,M35,IF(L34&lt;=0,"",IF($E$11&gt;B35,"",IF(AND(L34=0,$L$11&gt;0),"",C34+1))))))</f>
        <v>5</v>
      </c>
      <c r="D35" s="103">
        <f>IF(I35=0,0,LARGE($D$19:D34,1)+1)</f>
        <v>17</v>
      </c>
      <c r="E35" s="48">
        <f t="shared" si="9"/>
        <v>36012.189999999988</v>
      </c>
      <c r="F35" s="104">
        <f t="shared" si="10"/>
        <v>1.9900000000000001E-2</v>
      </c>
      <c r="G35" s="49">
        <f t="shared" si="5"/>
        <v>59.720215083333322</v>
      </c>
      <c r="H35" s="105">
        <f t="shared" si="11"/>
        <v>5.0000013884187566E-2</v>
      </c>
      <c r="I35" s="49">
        <f t="shared" si="14"/>
        <v>1800.61</v>
      </c>
      <c r="J35" s="49"/>
      <c r="K35" s="49">
        <f t="shared" si="12"/>
        <v>1860.3302150833333</v>
      </c>
      <c r="L35" s="49">
        <f t="shared" si="13"/>
        <v>34211.579999999987</v>
      </c>
      <c r="M35" s="45">
        <v>17</v>
      </c>
    </row>
    <row r="36" spans="1:13" x14ac:dyDescent="0.2">
      <c r="A36" s="11">
        <f t="shared" si="3"/>
        <v>1</v>
      </c>
      <c r="B36" s="74">
        <f t="shared" si="8"/>
        <v>45838</v>
      </c>
      <c r="C36" s="83">
        <f>IF(AND(C35=12,L35&lt;&gt;0),1,IF(AND($F$10*12-COUNTA($C$19:C35)=0,C35=""),1,IF(MONTH($E$11)=M36,M36,IF(L35&lt;=0,"",IF($E$11&gt;B36,"",IF(AND(L35=0,$L$11&gt;0),"",C35+1))))))</f>
        <v>6</v>
      </c>
      <c r="D36" s="103">
        <f>IF(I36=0,0,LARGE($D$19:D35,1)+1)</f>
        <v>18</v>
      </c>
      <c r="E36" s="48">
        <f t="shared" si="9"/>
        <v>34211.579999999987</v>
      </c>
      <c r="F36" s="104">
        <f t="shared" si="10"/>
        <v>1.9900000000000001E-2</v>
      </c>
      <c r="G36" s="49">
        <f t="shared" si="5"/>
        <v>56.734203499999978</v>
      </c>
      <c r="H36" s="105">
        <f t="shared" si="11"/>
        <v>5.263159433150999E-2</v>
      </c>
      <c r="I36" s="49">
        <f t="shared" si="14"/>
        <v>1800.61</v>
      </c>
      <c r="J36" s="49"/>
      <c r="K36" s="49">
        <f t="shared" si="12"/>
        <v>1857.3442034999998</v>
      </c>
      <c r="L36" s="49">
        <f t="shared" si="13"/>
        <v>32410.969999999987</v>
      </c>
      <c r="M36" s="45">
        <v>18</v>
      </c>
    </row>
    <row r="37" spans="1:13" x14ac:dyDescent="0.2">
      <c r="A37" s="11">
        <f t="shared" si="3"/>
        <v>1</v>
      </c>
      <c r="B37" s="74">
        <f t="shared" si="8"/>
        <v>45869</v>
      </c>
      <c r="C37" s="83">
        <f>IF(AND(C36=12,L36&lt;&gt;0),1,IF(AND($F$10*12-COUNTA($C$19:C36)=0,C36=""),1,IF(MONTH($E$11)=M37,M37,IF(L36&lt;=0,"",IF($E$11&gt;B37,"",IF(AND(L36=0,$L$11&gt;0),"",C36+1))))))</f>
        <v>7</v>
      </c>
      <c r="D37" s="103">
        <f>IF(I37=0,0,LARGE($D$19:D36,1)+1)</f>
        <v>19</v>
      </c>
      <c r="E37" s="48">
        <f t="shared" si="9"/>
        <v>32410.969999999987</v>
      </c>
      <c r="F37" s="104">
        <f t="shared" si="10"/>
        <v>1.9900000000000001E-2</v>
      </c>
      <c r="G37" s="49">
        <f t="shared" si="5"/>
        <v>53.748191916666649</v>
      </c>
      <c r="H37" s="105">
        <f t="shared" si="11"/>
        <v>5.5555572696528388E-2</v>
      </c>
      <c r="I37" s="49">
        <f t="shared" si="14"/>
        <v>1800.61</v>
      </c>
      <c r="J37" s="49"/>
      <c r="K37" s="49">
        <f t="shared" si="12"/>
        <v>1854.3581919166666</v>
      </c>
      <c r="L37" s="49">
        <f t="shared" si="13"/>
        <v>30610.359999999986</v>
      </c>
      <c r="M37" s="45">
        <v>19</v>
      </c>
    </row>
    <row r="38" spans="1:13" x14ac:dyDescent="0.2">
      <c r="A38" s="11">
        <f t="shared" si="3"/>
        <v>1</v>
      </c>
      <c r="B38" s="74">
        <f t="shared" si="8"/>
        <v>45900</v>
      </c>
      <c r="C38" s="83">
        <f>IF(AND(C37=12,L37&lt;&gt;0),1,IF(AND($F$10*12-COUNTA($C$19:C37)=0,C37=""),1,IF(MONTH($E$11)=M38,M38,IF(L37&lt;=0,"",IF($E$11&gt;B38,"",IF(AND(L37=0,$L$11&gt;0),"",C37+1))))))</f>
        <v>8</v>
      </c>
      <c r="D38" s="103">
        <f>IF(I38=0,0,LARGE($D$19:D37,1)+1)</f>
        <v>20</v>
      </c>
      <c r="E38" s="48">
        <f t="shared" si="9"/>
        <v>30610.359999999986</v>
      </c>
      <c r="F38" s="104">
        <f t="shared" si="10"/>
        <v>1.9900000000000001E-2</v>
      </c>
      <c r="G38" s="49">
        <f t="shared" si="5"/>
        <v>50.762180333333312</v>
      </c>
      <c r="H38" s="105">
        <f t="shared" si="11"/>
        <v>5.8823548628634252E-2</v>
      </c>
      <c r="I38" s="49">
        <f t="shared" si="14"/>
        <v>1800.61</v>
      </c>
      <c r="J38" s="49"/>
      <c r="K38" s="49">
        <f t="shared" si="12"/>
        <v>1851.3721803333333</v>
      </c>
      <c r="L38" s="49">
        <f t="shared" si="13"/>
        <v>28809.749999999985</v>
      </c>
      <c r="M38" s="45">
        <v>20</v>
      </c>
    </row>
    <row r="39" spans="1:13" x14ac:dyDescent="0.2">
      <c r="A39" s="11">
        <f>IF(E39&gt;0,1,0)</f>
        <v>1</v>
      </c>
      <c r="B39" s="74">
        <f t="shared" si="8"/>
        <v>45930</v>
      </c>
      <c r="C39" s="83">
        <f>IF(AND(C38=12,L38&lt;&gt;0),1,IF(AND($F$10*12-COUNTA($C$19:C38)=0,C38=""),1,IF(MONTH($E$11)=M39,M39,IF(L38&lt;=0,"",IF($E$11&gt;B39,"",IF(AND(L38=0,$L$11&gt;0),"",C38+1))))))</f>
        <v>9</v>
      </c>
      <c r="D39" s="103">
        <f>IF(I39=0,0,LARGE($D$19:D38,1)+1)</f>
        <v>21</v>
      </c>
      <c r="E39" s="48">
        <f t="shared" si="9"/>
        <v>28809.749999999985</v>
      </c>
      <c r="F39" s="104">
        <f t="shared" si="10"/>
        <v>1.9900000000000001E-2</v>
      </c>
      <c r="G39" s="49">
        <f t="shared" si="5"/>
        <v>47.776168749999982</v>
      </c>
      <c r="H39" s="105">
        <f t="shared" si="11"/>
        <v>6.2500021694044575E-2</v>
      </c>
      <c r="I39" s="49">
        <f t="shared" si="14"/>
        <v>1800.61</v>
      </c>
      <c r="J39" s="49"/>
      <c r="K39" s="49">
        <f t="shared" si="12"/>
        <v>1848.3861687499998</v>
      </c>
      <c r="L39" s="49">
        <f t="shared" si="13"/>
        <v>27009.139999999985</v>
      </c>
      <c r="M39" s="45">
        <v>21</v>
      </c>
    </row>
    <row r="40" spans="1:13" x14ac:dyDescent="0.2">
      <c r="A40" s="11">
        <f t="shared" si="3"/>
        <v>1</v>
      </c>
      <c r="B40" s="74">
        <f t="shared" si="8"/>
        <v>45961</v>
      </c>
      <c r="C40" s="83">
        <f>IF(AND(C39=12,L39&lt;&gt;0),1,IF(AND($F$10*12-COUNTA($C$19:C39)=0,C39=""),1,IF(MONTH($E$11)=M40,M40,IF(L39&lt;=0,"",IF($E$11&gt;B40,"",IF(AND(L39=0,$L$11&gt;0),"",C39+1))))))</f>
        <v>10</v>
      </c>
      <c r="D40" s="103">
        <f>IF(I40=0,0,LARGE($D$19:D39,1)+1)</f>
        <v>22</v>
      </c>
      <c r="E40" s="48">
        <f t="shared" si="9"/>
        <v>27009.139999999985</v>
      </c>
      <c r="F40" s="104">
        <f t="shared" si="10"/>
        <v>1.9900000000000001E-2</v>
      </c>
      <c r="G40" s="49">
        <f t="shared" si="5"/>
        <v>44.790157166666638</v>
      </c>
      <c r="H40" s="105">
        <f t="shared" si="11"/>
        <v>6.6666691349669072E-2</v>
      </c>
      <c r="I40" s="49">
        <f t="shared" si="14"/>
        <v>1800.61</v>
      </c>
      <c r="J40" s="49"/>
      <c r="K40" s="49">
        <f t="shared" si="12"/>
        <v>1845.4001571666665</v>
      </c>
      <c r="L40" s="49">
        <f t="shared" si="13"/>
        <v>25208.529999999984</v>
      </c>
      <c r="M40" s="45">
        <v>22</v>
      </c>
    </row>
    <row r="41" spans="1:13" x14ac:dyDescent="0.2">
      <c r="A41" s="11">
        <f t="shared" si="3"/>
        <v>1</v>
      </c>
      <c r="B41" s="74">
        <f t="shared" si="8"/>
        <v>45991</v>
      </c>
      <c r="C41" s="83">
        <f>IF(AND(C40=12,L40&lt;&gt;0),1,IF(AND($F$10*12-COUNTA($C$19:C40)=0,C40=""),1,IF(MONTH($E$11)=M41,M41,IF(L40&lt;=0,"",IF($E$11&gt;B41,"",IF(AND(L40=0,$L$11&gt;0),"",C40+1))))))</f>
        <v>11</v>
      </c>
      <c r="D41" s="103">
        <f>IF(I41=0,0,LARGE($D$19:D40,1)+1)</f>
        <v>23</v>
      </c>
      <c r="E41" s="48">
        <f t="shared" si="9"/>
        <v>25208.529999999984</v>
      </c>
      <c r="F41" s="104">
        <f t="shared" si="10"/>
        <v>1.9900000000000001E-2</v>
      </c>
      <c r="G41" s="49">
        <f t="shared" si="5"/>
        <v>41.804145583333309</v>
      </c>
      <c r="H41" s="105">
        <f t="shared" si="11"/>
        <v>7.1428599763651471E-2</v>
      </c>
      <c r="I41" s="49">
        <f t="shared" si="14"/>
        <v>1800.61</v>
      </c>
      <c r="J41" s="49"/>
      <c r="K41" s="49">
        <f t="shared" si="12"/>
        <v>1842.4141455833333</v>
      </c>
      <c r="L41" s="49">
        <f t="shared" si="13"/>
        <v>23407.919999999984</v>
      </c>
      <c r="M41" s="45">
        <v>23</v>
      </c>
    </row>
    <row r="42" spans="1:13" x14ac:dyDescent="0.2">
      <c r="A42" s="11">
        <f t="shared" si="3"/>
        <v>1</v>
      </c>
      <c r="B42" s="74">
        <f t="shared" si="8"/>
        <v>46022</v>
      </c>
      <c r="C42" s="83">
        <f>IF(AND(C41=12,L41&lt;&gt;0),1,IF(AND($F$10*12-COUNTA($C$19:C41)=0,C41=""),1,IF(MONTH($E$11)=M42,M42,IF(L41&lt;=0,"",IF($E$11&gt;B42,"",IF(AND(L41=0,$L$11&gt;0),"",C41+1))))))</f>
        <v>12</v>
      </c>
      <c r="D42" s="103">
        <f>IF(I42=0,0,LARGE($D$19:D41,1)+1)</f>
        <v>24</v>
      </c>
      <c r="E42" s="48">
        <f t="shared" si="9"/>
        <v>23407.919999999984</v>
      </c>
      <c r="F42" s="104">
        <f t="shared" si="10"/>
        <v>1.9900000000000001E-2</v>
      </c>
      <c r="G42" s="49">
        <f t="shared" si="5"/>
        <v>38.818133999999979</v>
      </c>
      <c r="H42" s="105">
        <f t="shared" si="11"/>
        <v>7.6923109785064253E-2</v>
      </c>
      <c r="I42" s="49">
        <f t="shared" si="14"/>
        <v>1800.61</v>
      </c>
      <c r="J42" s="49"/>
      <c r="K42" s="49">
        <f t="shared" si="12"/>
        <v>1839.4281339999998</v>
      </c>
      <c r="L42" s="49">
        <f t="shared" si="13"/>
        <v>21607.309999999983</v>
      </c>
      <c r="M42" s="45">
        <v>24</v>
      </c>
    </row>
    <row r="43" spans="1:13" x14ac:dyDescent="0.2">
      <c r="A43" s="11">
        <f t="shared" si="3"/>
        <v>1</v>
      </c>
      <c r="B43" s="74">
        <f t="shared" si="8"/>
        <v>46053</v>
      </c>
      <c r="C43" s="83">
        <f>IF(AND(C42=12,L42&lt;&gt;0),1,IF(AND($F$10*12-COUNTA($C$19:C42)=0,C42=""),1,IF(MONTH($E$11)=M43,M43,IF(L42&lt;=0,"",IF($E$11&gt;B43,"",IF(AND(L42=0,$L$11&gt;0),"",C42+1))))))</f>
        <v>1</v>
      </c>
      <c r="D43" s="103">
        <f>IF(I43=0,0,LARGE($D$19:D42,1)+1)</f>
        <v>25</v>
      </c>
      <c r="E43" s="48">
        <f t="shared" si="9"/>
        <v>21607.309999999983</v>
      </c>
      <c r="F43" s="104">
        <f t="shared" si="10"/>
        <v>1.9900000000000001E-2</v>
      </c>
      <c r="G43" s="49">
        <f t="shared" si="5"/>
        <v>35.832122416666643</v>
      </c>
      <c r="H43" s="105">
        <f t="shared" si="11"/>
        <v>8.3333371900528169E-2</v>
      </c>
      <c r="I43" s="49">
        <f t="shared" si="14"/>
        <v>1800.61</v>
      </c>
      <c r="J43" s="49"/>
      <c r="K43" s="49">
        <f t="shared" si="12"/>
        <v>1836.4421224166665</v>
      </c>
      <c r="L43" s="49">
        <f t="shared" si="13"/>
        <v>19806.699999999983</v>
      </c>
      <c r="M43" s="45">
        <v>25</v>
      </c>
    </row>
    <row r="44" spans="1:13" x14ac:dyDescent="0.2">
      <c r="A44" s="11">
        <f t="shared" si="3"/>
        <v>1</v>
      </c>
      <c r="B44" s="74">
        <f t="shared" si="8"/>
        <v>46081</v>
      </c>
      <c r="C44" s="83">
        <f>IF(AND(C43=12,L43&lt;&gt;0),1,IF(AND($F$10*12-COUNTA($C$19:C43)=0,C43=""),1,IF(MONTH($E$11)=M44,M44,IF(L43&lt;=0,"",IF($E$11&gt;B44,"",IF(AND(L43=0,$L$11&gt;0),"",C43+1))))))</f>
        <v>2</v>
      </c>
      <c r="D44" s="103">
        <f>IF(I44=0,0,LARGE($D$19:D43,1)+1)</f>
        <v>26</v>
      </c>
      <c r="E44" s="48">
        <f t="shared" si="9"/>
        <v>19806.699999999983</v>
      </c>
      <c r="F44" s="104">
        <f t="shared" si="10"/>
        <v>1.9900000000000001E-2</v>
      </c>
      <c r="G44" s="49">
        <f t="shared" si="5"/>
        <v>32.846110833333306</v>
      </c>
      <c r="H44" s="105">
        <f t="shared" si="11"/>
        <v>9.0909136807242066E-2</v>
      </c>
      <c r="I44" s="49">
        <f t="shared" si="14"/>
        <v>1800.61</v>
      </c>
      <c r="J44" s="49"/>
      <c r="K44" s="49">
        <f t="shared" si="12"/>
        <v>1833.4561108333332</v>
      </c>
      <c r="L44" s="49">
        <f t="shared" si="13"/>
        <v>18006.089999999982</v>
      </c>
      <c r="M44" s="45">
        <v>26</v>
      </c>
    </row>
    <row r="45" spans="1:13" x14ac:dyDescent="0.2">
      <c r="A45" s="11">
        <f t="shared" si="3"/>
        <v>1</v>
      </c>
      <c r="B45" s="74">
        <f t="shared" si="8"/>
        <v>46112</v>
      </c>
      <c r="C45" s="83">
        <f>IF(AND(C44=12,L44&lt;&gt;0),1,IF(AND($F$10*12-COUNTA($C$19:C44)=0,C44=""),1,IF(MONTH($E$11)=M45,M45,IF(L44&lt;=0,"",IF($E$11&gt;B45,"",IF(AND(L44=0,$L$11&gt;0),"",C44+1))))))</f>
        <v>3</v>
      </c>
      <c r="D45" s="103">
        <f>IF(I45=0,0,LARGE($D$19:D44,1)+1)</f>
        <v>27</v>
      </c>
      <c r="E45" s="48">
        <f t="shared" si="9"/>
        <v>18006.089999999982</v>
      </c>
      <c r="F45" s="104">
        <f t="shared" si="10"/>
        <v>1.9900000000000001E-2</v>
      </c>
      <c r="G45" s="49">
        <f t="shared" si="5"/>
        <v>29.860099249999973</v>
      </c>
      <c r="H45" s="105">
        <f t="shared" si="11"/>
        <v>0.10000005553676571</v>
      </c>
      <c r="I45" s="49">
        <f t="shared" si="14"/>
        <v>1800.61</v>
      </c>
      <c r="J45" s="49"/>
      <c r="K45" s="49">
        <f t="shared" si="12"/>
        <v>1830.47009925</v>
      </c>
      <c r="L45" s="49">
        <f t="shared" si="13"/>
        <v>16205.479999999981</v>
      </c>
      <c r="M45" s="45">
        <v>27</v>
      </c>
    </row>
    <row r="46" spans="1:13" x14ac:dyDescent="0.2">
      <c r="A46" s="11">
        <f t="shared" si="3"/>
        <v>1</v>
      </c>
      <c r="B46" s="74">
        <f t="shared" si="8"/>
        <v>46142</v>
      </c>
      <c r="C46" s="83">
        <f>IF(AND(C45=12,L45&lt;&gt;0),1,IF(AND($F$10*12-COUNTA($C$19:C45)=0,C45=""),1,IF(MONTH($E$11)=M46,M46,IF(L45&lt;=0,"",IF($E$11&gt;B46,"",IF(AND(L45=0,$L$11&gt;0),"",C45+1))))))</f>
        <v>4</v>
      </c>
      <c r="D46" s="103">
        <f>IF(I46=0,0,LARGE($D$19:D45,1)+1)</f>
        <v>28</v>
      </c>
      <c r="E46" s="48">
        <f t="shared" si="9"/>
        <v>16205.479999999981</v>
      </c>
      <c r="F46" s="104">
        <f t="shared" si="10"/>
        <v>1.9900000000000001E-2</v>
      </c>
      <c r="G46" s="49">
        <f t="shared" si="5"/>
        <v>26.87408766666664</v>
      </c>
      <c r="H46" s="105">
        <f t="shared" si="11"/>
        <v>0.11111117967502364</v>
      </c>
      <c r="I46" s="49">
        <f t="shared" si="14"/>
        <v>1800.61</v>
      </c>
      <c r="J46" s="49"/>
      <c r="K46" s="49">
        <f t="shared" si="12"/>
        <v>1827.4840876666665</v>
      </c>
      <c r="L46" s="49">
        <f t="shared" si="13"/>
        <v>14404.869999999981</v>
      </c>
      <c r="M46" s="45">
        <v>28</v>
      </c>
    </row>
    <row r="47" spans="1:13" x14ac:dyDescent="0.2">
      <c r="A47" s="11">
        <f t="shared" si="3"/>
        <v>1</v>
      </c>
      <c r="B47" s="74">
        <f t="shared" si="8"/>
        <v>46173</v>
      </c>
      <c r="C47" s="83">
        <f>IF(AND(C46=12,L46&lt;&gt;0),1,IF(AND($F$10*12-COUNTA($C$19:C46)=0,C46=""),1,IF(MONTH($E$11)=M47,M47,IF(L46&lt;=0,"",IF($E$11&gt;B47,"",IF(AND(L46=0,$L$11&gt;0),"",C46+1))))))</f>
        <v>5</v>
      </c>
      <c r="D47" s="103">
        <f>IF(I47=0,0,LARGE($D$19:D46,1)+1)</f>
        <v>29</v>
      </c>
      <c r="E47" s="48">
        <f t="shared" si="9"/>
        <v>14404.869999999981</v>
      </c>
      <c r="F47" s="104">
        <f t="shared" si="10"/>
        <v>1.9900000000000001E-2</v>
      </c>
      <c r="G47" s="49">
        <f t="shared" si="5"/>
        <v>23.888076083333303</v>
      </c>
      <c r="H47" s="105">
        <f t="shared" si="11"/>
        <v>0.1250000867762085</v>
      </c>
      <c r="I47" s="49">
        <f t="shared" si="14"/>
        <v>1800.61</v>
      </c>
      <c r="J47" s="49"/>
      <c r="K47" s="49">
        <f t="shared" si="12"/>
        <v>1824.4980760833332</v>
      </c>
      <c r="L47" s="49">
        <f t="shared" si="13"/>
        <v>12604.25999999998</v>
      </c>
      <c r="M47" s="45">
        <v>29</v>
      </c>
    </row>
    <row r="48" spans="1:13" x14ac:dyDescent="0.2">
      <c r="A48" s="11">
        <f t="shared" si="3"/>
        <v>1</v>
      </c>
      <c r="B48" s="74">
        <f t="shared" si="8"/>
        <v>46203</v>
      </c>
      <c r="C48" s="83">
        <f>IF(AND(C47=12,L47&lt;&gt;0),1,IF(AND($F$10*12-COUNTA($C$19:C47)=0,C47=""),1,IF(MONTH($E$11)=M48,M48,IF(L47&lt;=0,"",IF($E$11&gt;B48,"",IF(AND(L47=0,$L$11&gt;0),"",C47+1))))))</f>
        <v>6</v>
      </c>
      <c r="D48" s="103">
        <f>IF(I48=0,0,LARGE($D$19:D47,1)+1)</f>
        <v>30</v>
      </c>
      <c r="E48" s="48">
        <f t="shared" si="9"/>
        <v>12604.25999999998</v>
      </c>
      <c r="F48" s="104">
        <f t="shared" si="10"/>
        <v>1.9900000000000001E-2</v>
      </c>
      <c r="G48" s="49">
        <f t="shared" si="5"/>
        <v>20.90206449999997</v>
      </c>
      <c r="H48" s="105">
        <f t="shared" si="11"/>
        <v>0.14285725619750805</v>
      </c>
      <c r="I48" s="49">
        <f t="shared" si="14"/>
        <v>1800.61</v>
      </c>
      <c r="J48" s="49"/>
      <c r="K48" s="49">
        <f t="shared" si="12"/>
        <v>1821.5120645</v>
      </c>
      <c r="L48" s="49">
        <f t="shared" si="13"/>
        <v>10803.64999999998</v>
      </c>
      <c r="M48" s="45">
        <v>30</v>
      </c>
    </row>
    <row r="49" spans="1:16" x14ac:dyDescent="0.2">
      <c r="A49" s="11">
        <f t="shared" si="3"/>
        <v>1</v>
      </c>
      <c r="B49" s="74">
        <f t="shared" si="8"/>
        <v>46234</v>
      </c>
      <c r="C49" s="83">
        <f>IF(AND(C48=12,L48&lt;&gt;0),1,IF(AND($F$10*12-COUNTA($C$19:C48)=0,C48=""),1,IF(MONTH($E$11)=M49,M49,IF(L48&lt;=0,"",IF($E$11&gt;B49,"",IF(AND(L48=0,$L$11&gt;0),"",C48+1))))))</f>
        <v>7</v>
      </c>
      <c r="D49" s="103">
        <f>IF(I49=0,0,LARGE($D$19:D48,1)+1)</f>
        <v>31</v>
      </c>
      <c r="E49" s="48">
        <f t="shared" si="9"/>
        <v>10803.64999999998</v>
      </c>
      <c r="F49" s="104">
        <f t="shared" si="10"/>
        <v>1.9900000000000001E-2</v>
      </c>
      <c r="G49" s="49">
        <f t="shared" si="5"/>
        <v>17.916052916666633</v>
      </c>
      <c r="H49" s="105">
        <f t="shared" si="11"/>
        <v>0.16666682093551746</v>
      </c>
      <c r="I49" s="99">
        <f t="shared" si="14"/>
        <v>1800.61</v>
      </c>
      <c r="J49" s="49"/>
      <c r="K49" s="49">
        <f t="shared" si="12"/>
        <v>1818.5260529166665</v>
      </c>
      <c r="L49" s="49">
        <f t="shared" si="13"/>
        <v>9003.039999999979</v>
      </c>
      <c r="M49" s="45">
        <v>31</v>
      </c>
    </row>
    <row r="50" spans="1:16" x14ac:dyDescent="0.2">
      <c r="A50" s="11">
        <f t="shared" si="3"/>
        <v>1</v>
      </c>
      <c r="B50" s="74">
        <f t="shared" si="8"/>
        <v>46265</v>
      </c>
      <c r="C50" s="83">
        <f>IF(AND(C49=12,L49&lt;&gt;0),1,IF(AND($F$10*12-COUNTA($C$19:C49)=0,C49=""),1,IF(MONTH($E$11)=M50,M50,IF(L49&lt;=0,"",IF($E$11&gt;B50,"",IF(AND(L49=0,$L$11&gt;0),"",C49+1))))))</f>
        <v>8</v>
      </c>
      <c r="D50" s="103">
        <f>IF(I50=0,0,LARGE($D$19:D49,1)+1)</f>
        <v>32</v>
      </c>
      <c r="E50" s="48">
        <f t="shared" si="9"/>
        <v>9003.039999999979</v>
      </c>
      <c r="F50" s="104">
        <f t="shared" si="10"/>
        <v>1.9900000000000001E-2</v>
      </c>
      <c r="G50" s="49">
        <f t="shared" si="5"/>
        <v>14.9300413333333</v>
      </c>
      <c r="H50" s="105">
        <f t="shared" si="11"/>
        <v>0.2000002221471863</v>
      </c>
      <c r="I50" s="49">
        <f t="shared" si="14"/>
        <v>1800.61</v>
      </c>
      <c r="J50" s="49"/>
      <c r="K50" s="49">
        <f t="shared" si="12"/>
        <v>1815.5400413333332</v>
      </c>
      <c r="L50" s="49">
        <f t="shared" si="13"/>
        <v>7202.4299999999794</v>
      </c>
      <c r="M50" s="45">
        <v>32</v>
      </c>
    </row>
    <row r="51" spans="1:16" x14ac:dyDescent="0.2">
      <c r="A51" s="11">
        <f t="shared" si="3"/>
        <v>1</v>
      </c>
      <c r="B51" s="74">
        <f t="shared" si="8"/>
        <v>46295</v>
      </c>
      <c r="C51" s="83">
        <f>IF(AND(C50=12,L50&lt;&gt;0),1,IF(AND($F$10*12-COUNTA($C$19:C50)=0,C50=""),1,IF(MONTH($E$11)=M51,M51,IF(L50&lt;=0,"",IF($E$11&gt;B51,"",IF(AND(L50=0,$L$11&gt;0),"",C50+1))))))</f>
        <v>9</v>
      </c>
      <c r="D51" s="103">
        <f>IF(I51=0,0,LARGE($D$19:D50,1)+1)</f>
        <v>33</v>
      </c>
      <c r="E51" s="48">
        <f t="shared" si="9"/>
        <v>7202.4299999999794</v>
      </c>
      <c r="F51" s="104">
        <f t="shared" si="10"/>
        <v>1.9900000000000001E-2</v>
      </c>
      <c r="G51" s="49">
        <f t="shared" si="5"/>
        <v>11.944029749999965</v>
      </c>
      <c r="H51" s="105">
        <f t="shared" si="11"/>
        <v>0.25000034710507496</v>
      </c>
      <c r="I51" s="49">
        <f t="shared" si="14"/>
        <v>1800.61</v>
      </c>
      <c r="J51" s="49"/>
      <c r="K51" s="49">
        <f t="shared" si="12"/>
        <v>1812.5540297499999</v>
      </c>
      <c r="L51" s="49">
        <f t="shared" si="13"/>
        <v>5401.8199999999797</v>
      </c>
      <c r="M51" s="45">
        <v>33</v>
      </c>
    </row>
    <row r="52" spans="1:16" x14ac:dyDescent="0.2">
      <c r="A52" s="11">
        <f t="shared" si="3"/>
        <v>1</v>
      </c>
      <c r="B52" s="74">
        <f t="shared" si="8"/>
        <v>46326</v>
      </c>
      <c r="C52" s="83">
        <f>IF(AND(C51=12,L51&lt;&gt;0),1,IF(AND($F$10*12-COUNTA($C$19:C51)=0,C51=""),1,IF(MONTH($E$11)=M52,M52,IF(L51&lt;=0,"",IF($E$11&gt;B52,"",IF(AND(L51=0,$L$11&gt;0),"",C51+1))))))</f>
        <v>10</v>
      </c>
      <c r="D52" s="103">
        <f>IF(I52=0,0,LARGE($D$19:D51,1)+1)</f>
        <v>34</v>
      </c>
      <c r="E52" s="48">
        <f t="shared" si="9"/>
        <v>5401.8199999999797</v>
      </c>
      <c r="F52" s="104">
        <f t="shared" si="10"/>
        <v>1.9900000000000001E-2</v>
      </c>
      <c r="G52" s="49">
        <f t="shared" si="5"/>
        <v>8.9580181666666334</v>
      </c>
      <c r="H52" s="105">
        <f t="shared" si="11"/>
        <v>0.33333395040930774</v>
      </c>
      <c r="I52" s="49">
        <f t="shared" si="14"/>
        <v>1800.61</v>
      </c>
      <c r="J52" s="49"/>
      <c r="K52" s="49">
        <f t="shared" si="12"/>
        <v>1809.5680181666664</v>
      </c>
      <c r="L52" s="49">
        <f t="shared" si="13"/>
        <v>3601.20999999998</v>
      </c>
      <c r="M52" s="45">
        <v>34</v>
      </c>
    </row>
    <row r="53" spans="1:16" x14ac:dyDescent="0.2">
      <c r="A53" s="11">
        <f t="shared" si="3"/>
        <v>1</v>
      </c>
      <c r="B53" s="74">
        <f t="shared" si="8"/>
        <v>46356</v>
      </c>
      <c r="C53" s="83">
        <f>IF(AND(C52=12,L52&lt;&gt;0),1,IF(AND($F$10*12-COUNTA($C$19:C52)=0,C52=""),1,IF(MONTH($E$11)=M53,M53,IF(L52&lt;=0,"",IF($E$11&gt;B53,"",IF(AND(L52=0,$L$11&gt;0),"",C52+1))))))</f>
        <v>11</v>
      </c>
      <c r="D53" s="103">
        <f>IF(I53=0,0,LARGE($D$19:D52,1)+1)</f>
        <v>35</v>
      </c>
      <c r="E53" s="48">
        <f t="shared" si="9"/>
        <v>3601.20999999998</v>
      </c>
      <c r="F53" s="104">
        <f t="shared" si="10"/>
        <v>1.9900000000000001E-2</v>
      </c>
      <c r="G53" s="49">
        <f t="shared" si="5"/>
        <v>5.9720065833333003</v>
      </c>
      <c r="H53" s="105">
        <f t="shared" si="11"/>
        <v>0.50000138842222752</v>
      </c>
      <c r="I53" s="49">
        <f t="shared" si="14"/>
        <v>1800.61</v>
      </c>
      <c r="J53" s="49"/>
      <c r="K53" s="49">
        <f t="shared" si="12"/>
        <v>1806.5820065833332</v>
      </c>
      <c r="L53" s="49">
        <f t="shared" si="13"/>
        <v>1800.5999999999801</v>
      </c>
      <c r="M53" s="45">
        <v>35</v>
      </c>
    </row>
    <row r="54" spans="1:16" x14ac:dyDescent="0.2">
      <c r="A54" s="11">
        <f t="shared" si="3"/>
        <v>1</v>
      </c>
      <c r="B54" s="74">
        <f t="shared" si="8"/>
        <v>46387</v>
      </c>
      <c r="C54" s="83">
        <f>IF(AND(C53=12,L53&lt;&gt;0),1,IF(AND($F$10*12-COUNTA($C$19:C53)=0,C53=""),1,IF(MONTH($E$11)=M54,M54,IF(L53&lt;=0,"",IF($E$11&gt;B54,"",IF(AND(L53=0,$L$11&gt;0),"",C53+1))))))</f>
        <v>12</v>
      </c>
      <c r="D54" s="103">
        <f>IF(I54=0,0,LARGE($D$19:D53,1)+1)</f>
        <v>36</v>
      </c>
      <c r="E54" s="48">
        <f t="shared" si="9"/>
        <v>1800.5999999999801</v>
      </c>
      <c r="F54" s="104">
        <f t="shared" si="10"/>
        <v>1.9900000000000001E-2</v>
      </c>
      <c r="G54" s="49">
        <f t="shared" si="5"/>
        <v>2.9859949999999671</v>
      </c>
      <c r="H54" s="105">
        <f t="shared" si="11"/>
        <v>1</v>
      </c>
      <c r="I54" s="49">
        <f t="shared" si="14"/>
        <v>1800.5999999999801</v>
      </c>
      <c r="J54" s="49"/>
      <c r="K54" s="49">
        <f t="shared" si="12"/>
        <v>1803.5859949999801</v>
      </c>
      <c r="L54" s="49">
        <f t="shared" si="13"/>
        <v>0</v>
      </c>
      <c r="M54" s="45">
        <v>36</v>
      </c>
    </row>
    <row r="55" spans="1:16" x14ac:dyDescent="0.2">
      <c r="A55" s="11">
        <f>IF(E55&gt;0,1,0)</f>
        <v>0</v>
      </c>
      <c r="B55" s="74">
        <f t="shared" si="8"/>
        <v>46418</v>
      </c>
      <c r="C55" s="83" t="str">
        <f>IF(AND(C54=12,L54&lt;&gt;0),1,IF(AND($F$10*12-COUNTA($C$19:C54)=0,C54=""),1,IF(MONTH($E$11)=M55,M55,IF(L54&lt;=0,"",IF($E$11&gt;B55,"",IF(AND(L54=0,$L$11&gt;0),"",C54+1))))))</f>
        <v/>
      </c>
      <c r="D55" s="103">
        <f>IF(I55=0,0,LARGE($D$19:D54,1)+1)</f>
        <v>0</v>
      </c>
      <c r="E55" s="48">
        <f t="shared" si="9"/>
        <v>0</v>
      </c>
      <c r="F55" s="104" t="str">
        <f t="shared" si="10"/>
        <v/>
      </c>
      <c r="G55" s="49">
        <f t="shared" si="5"/>
        <v>0</v>
      </c>
      <c r="H55" s="105" t="str">
        <f t="shared" si="11"/>
        <v/>
      </c>
      <c r="I55" s="49">
        <f t="shared" si="14"/>
        <v>0</v>
      </c>
      <c r="J55" s="49"/>
      <c r="K55" s="49">
        <f t="shared" si="12"/>
        <v>0</v>
      </c>
      <c r="L55" s="49">
        <f t="shared" si="13"/>
        <v>0</v>
      </c>
      <c r="M55" s="45">
        <v>37</v>
      </c>
      <c r="P55" s="89"/>
    </row>
    <row r="56" spans="1:16" x14ac:dyDescent="0.2">
      <c r="A56" s="11">
        <f t="shared" si="3"/>
        <v>0</v>
      </c>
      <c r="B56" s="74">
        <f t="shared" si="8"/>
        <v>46446</v>
      </c>
      <c r="C56" s="83" t="str">
        <f>IF(AND(C55=12,L55&lt;&gt;0),1,IF(AND($F$10*12-COUNTA($C$19:C55)=0,C55=""),1,IF(MONTH($E$11)=M56,M56,IF(L55&lt;=0,"",IF($E$11&gt;B56,"",IF(AND(L55=0,$L$11&gt;0),"",C55+1))))))</f>
        <v/>
      </c>
      <c r="D56" s="103">
        <f>IF(I56=0,0,LARGE($D$19:D55,1)+1)</f>
        <v>0</v>
      </c>
      <c r="E56" s="48">
        <f t="shared" si="9"/>
        <v>0</v>
      </c>
      <c r="F56" s="104" t="str">
        <f t="shared" si="10"/>
        <v/>
      </c>
      <c r="G56" s="49">
        <f t="shared" si="5"/>
        <v>0</v>
      </c>
      <c r="H56" s="105" t="str">
        <f t="shared" si="11"/>
        <v/>
      </c>
      <c r="I56" s="49">
        <f t="shared" si="14"/>
        <v>0</v>
      </c>
      <c r="J56" s="49"/>
      <c r="K56" s="49">
        <f t="shared" si="12"/>
        <v>0</v>
      </c>
      <c r="L56" s="49">
        <f t="shared" si="13"/>
        <v>0</v>
      </c>
      <c r="M56" s="45">
        <v>38</v>
      </c>
      <c r="O56" s="23"/>
      <c r="P56" s="89"/>
    </row>
    <row r="57" spans="1:16" x14ac:dyDescent="0.2">
      <c r="A57" s="11">
        <f t="shared" si="3"/>
        <v>0</v>
      </c>
      <c r="B57" s="74">
        <f t="shared" si="8"/>
        <v>46477</v>
      </c>
      <c r="C57" s="83" t="str">
        <f>IF(AND(C56=12,L56&lt;&gt;0),1,IF(AND($F$10*12-COUNTA($C$19:C56)=0,C56=""),1,IF(MONTH($E$11)=M57,M57,IF(L56&lt;=0,"",IF($E$11&gt;B57,"",IF(AND(L56=0,$L$11&gt;0),"",C56+1))))))</f>
        <v/>
      </c>
      <c r="D57" s="103">
        <f>IF(I57=0,0,LARGE($D$19:D56,1)+1)</f>
        <v>0</v>
      </c>
      <c r="E57" s="48">
        <f t="shared" si="9"/>
        <v>0</v>
      </c>
      <c r="F57" s="104" t="str">
        <f t="shared" si="10"/>
        <v/>
      </c>
      <c r="G57" s="49">
        <f t="shared" si="5"/>
        <v>0</v>
      </c>
      <c r="H57" s="105" t="str">
        <f t="shared" si="11"/>
        <v/>
      </c>
      <c r="I57" s="49">
        <f t="shared" si="14"/>
        <v>0</v>
      </c>
      <c r="J57" s="49"/>
      <c r="K57" s="49">
        <f t="shared" si="12"/>
        <v>0</v>
      </c>
      <c r="L57" s="49">
        <f t="shared" si="13"/>
        <v>0</v>
      </c>
      <c r="M57" s="45">
        <v>39</v>
      </c>
      <c r="O57" s="23"/>
      <c r="P57" s="23"/>
    </row>
    <row r="58" spans="1:16" x14ac:dyDescent="0.2">
      <c r="A58" s="11">
        <f t="shared" si="3"/>
        <v>0</v>
      </c>
      <c r="B58" s="74">
        <f t="shared" si="8"/>
        <v>46507</v>
      </c>
      <c r="C58" s="83" t="str">
        <f>IF(AND(C57=12,L57&lt;&gt;0),1,IF(AND($F$10*12-COUNTA($C$19:C57)=0,C57=""),1,IF(MONTH($E$11)=M58,M58,IF(L57&lt;=0,"",IF($E$11&gt;B58,"",IF(AND(L57=0,$L$11&gt;0),"",C57+1))))))</f>
        <v/>
      </c>
      <c r="D58" s="103">
        <f>IF(I58=0,0,LARGE($D$19:D57,1)+1)</f>
        <v>0</v>
      </c>
      <c r="E58" s="48">
        <f t="shared" si="9"/>
        <v>0</v>
      </c>
      <c r="F58" s="104" t="str">
        <f t="shared" si="10"/>
        <v/>
      </c>
      <c r="G58" s="49">
        <f t="shared" si="5"/>
        <v>0</v>
      </c>
      <c r="H58" s="105" t="str">
        <f t="shared" si="11"/>
        <v/>
      </c>
      <c r="I58" s="49">
        <f t="shared" si="14"/>
        <v>0</v>
      </c>
      <c r="J58" s="49"/>
      <c r="K58" s="49">
        <f t="shared" si="12"/>
        <v>0</v>
      </c>
      <c r="L58" s="49">
        <f t="shared" si="13"/>
        <v>0</v>
      </c>
      <c r="M58" s="45">
        <v>40</v>
      </c>
      <c r="N58" s="27"/>
      <c r="O58" s="23"/>
      <c r="P58" s="23"/>
    </row>
    <row r="59" spans="1:16" x14ac:dyDescent="0.2">
      <c r="A59" s="11">
        <f t="shared" si="3"/>
        <v>0</v>
      </c>
      <c r="B59" s="74">
        <f t="shared" si="8"/>
        <v>46538</v>
      </c>
      <c r="C59" s="83" t="str">
        <f>IF(AND(C58=12,L58&lt;&gt;0),1,IF(AND($F$10*12-COUNTA($C$19:C58)=0,C58=""),1,IF(MONTH($E$11)=M59,M59,IF(L58&lt;=0,"",IF($E$11&gt;B59,"",IF(AND(L58=0,$L$11&gt;0),"",C58+1))))))</f>
        <v/>
      </c>
      <c r="D59" s="103">
        <f>IF(I59=0,0,LARGE($D$19:D58,1)+1)</f>
        <v>0</v>
      </c>
      <c r="E59" s="48">
        <f t="shared" si="9"/>
        <v>0</v>
      </c>
      <c r="F59" s="104" t="str">
        <f t="shared" si="10"/>
        <v/>
      </c>
      <c r="G59" s="49">
        <f t="shared" si="5"/>
        <v>0</v>
      </c>
      <c r="H59" s="105" t="str">
        <f t="shared" si="11"/>
        <v/>
      </c>
      <c r="I59" s="49">
        <f t="shared" si="14"/>
        <v>0</v>
      </c>
      <c r="J59" s="49"/>
      <c r="K59" s="49">
        <f t="shared" si="12"/>
        <v>0</v>
      </c>
      <c r="L59" s="49">
        <f t="shared" si="13"/>
        <v>0</v>
      </c>
      <c r="M59" s="45">
        <v>41</v>
      </c>
      <c r="O59" s="23"/>
      <c r="P59" s="23"/>
    </row>
    <row r="60" spans="1:16" x14ac:dyDescent="0.2">
      <c r="A60" s="11">
        <f t="shared" si="3"/>
        <v>0</v>
      </c>
      <c r="B60" s="74">
        <f t="shared" si="8"/>
        <v>46568</v>
      </c>
      <c r="C60" s="83" t="str">
        <f>IF(AND(C59=12,L59&lt;&gt;0),1,IF(AND($F$10*12-COUNTA($C$19:C59)=0,C59=""),1,IF(MONTH($E$11)=M60,M60,IF(L59&lt;=0,"",IF($E$11&gt;B60,"",IF(AND(L59=0,$L$11&gt;0),"",C59+1))))))</f>
        <v/>
      </c>
      <c r="D60" s="103">
        <f>IF(I60=0,0,LARGE($D$19:D59,1)+1)</f>
        <v>0</v>
      </c>
      <c r="E60" s="48">
        <f t="shared" si="9"/>
        <v>0</v>
      </c>
      <c r="F60" s="104" t="str">
        <f t="shared" si="10"/>
        <v/>
      </c>
      <c r="G60" s="49">
        <f t="shared" si="5"/>
        <v>0</v>
      </c>
      <c r="H60" s="105" t="str">
        <f t="shared" si="11"/>
        <v/>
      </c>
      <c r="I60" s="49">
        <f t="shared" si="14"/>
        <v>0</v>
      </c>
      <c r="J60" s="49"/>
      <c r="K60" s="49">
        <f t="shared" si="12"/>
        <v>0</v>
      </c>
      <c r="L60" s="49">
        <f t="shared" si="13"/>
        <v>0</v>
      </c>
      <c r="M60" s="45">
        <v>42</v>
      </c>
      <c r="O60" s="23"/>
      <c r="P60" s="23"/>
    </row>
    <row r="61" spans="1:16" x14ac:dyDescent="0.2">
      <c r="A61" s="11">
        <f t="shared" si="3"/>
        <v>0</v>
      </c>
      <c r="B61" s="74">
        <f t="shared" si="8"/>
        <v>46599</v>
      </c>
      <c r="C61" s="83" t="str">
        <f>IF(AND(C60=12,L60&lt;&gt;0),1,IF(AND($F$10*12-COUNTA($C$19:C60)=0,C60=""),1,IF(MONTH($E$11)=M61,M61,IF(L60&lt;=0,"",IF($E$11&gt;B61,"",IF(AND(L60=0,$L$11&gt;0),"",C60+1))))))</f>
        <v/>
      </c>
      <c r="D61" s="103">
        <f>IF(I61=0,0,LARGE($D$19:D60,1)+1)</f>
        <v>0</v>
      </c>
      <c r="E61" s="48">
        <f t="shared" si="9"/>
        <v>0</v>
      </c>
      <c r="F61" s="104" t="str">
        <f t="shared" si="10"/>
        <v/>
      </c>
      <c r="G61" s="49">
        <f t="shared" si="5"/>
        <v>0</v>
      </c>
      <c r="H61" s="105" t="str">
        <f t="shared" si="11"/>
        <v/>
      </c>
      <c r="I61" s="49">
        <f t="shared" si="14"/>
        <v>0</v>
      </c>
      <c r="J61" s="49"/>
      <c r="K61" s="49">
        <f t="shared" si="12"/>
        <v>0</v>
      </c>
      <c r="L61" s="49">
        <f t="shared" si="13"/>
        <v>0</v>
      </c>
      <c r="M61" s="45">
        <v>43</v>
      </c>
    </row>
    <row r="62" spans="1:16" x14ac:dyDescent="0.2">
      <c r="A62" s="11">
        <f t="shared" si="3"/>
        <v>0</v>
      </c>
      <c r="B62" s="74">
        <f t="shared" si="8"/>
        <v>46630</v>
      </c>
      <c r="C62" s="83" t="str">
        <f>IF(AND(C61=12,L61&lt;&gt;0),1,IF(AND($F$10*12-COUNTA($C$19:C61)=0,C61=""),1,IF(MONTH($E$11)=M62,M62,IF(L61&lt;=0,"",IF($E$11&gt;B62,"",IF(AND(L61=0,$L$11&gt;0),"",C61+1))))))</f>
        <v/>
      </c>
      <c r="D62" s="103">
        <f>IF(I62=0,0,LARGE($D$19:D61,1)+1)</f>
        <v>0</v>
      </c>
      <c r="E62" s="48">
        <f t="shared" si="9"/>
        <v>0</v>
      </c>
      <c r="F62" s="104" t="str">
        <f t="shared" si="10"/>
        <v/>
      </c>
      <c r="G62" s="49">
        <f t="shared" si="5"/>
        <v>0</v>
      </c>
      <c r="H62" s="105" t="str">
        <f t="shared" si="11"/>
        <v/>
      </c>
      <c r="I62" s="49">
        <f t="shared" si="14"/>
        <v>0</v>
      </c>
      <c r="J62" s="49"/>
      <c r="K62" s="49">
        <f t="shared" si="12"/>
        <v>0</v>
      </c>
      <c r="L62" s="49">
        <f t="shared" si="13"/>
        <v>0</v>
      </c>
      <c r="M62" s="45">
        <v>44</v>
      </c>
    </row>
    <row r="63" spans="1:16" x14ac:dyDescent="0.2">
      <c r="A63" s="11">
        <f t="shared" si="3"/>
        <v>0</v>
      </c>
      <c r="B63" s="74">
        <f t="shared" si="8"/>
        <v>46660</v>
      </c>
      <c r="C63" s="83" t="str">
        <f>IF(AND(C62=12,L62&lt;&gt;0),1,IF(AND($F$10*12-COUNTA($C$19:C62)=0,C62=""),1,IF(MONTH($E$11)=M63,M63,IF(L62&lt;=0,"",IF($E$11&gt;B63,"",IF(AND(L62=0,$L$11&gt;0),"",C62+1))))))</f>
        <v/>
      </c>
      <c r="D63" s="103">
        <f>IF(I63=0,0,LARGE($D$19:D62,1)+1)</f>
        <v>0</v>
      </c>
      <c r="E63" s="48">
        <f t="shared" si="9"/>
        <v>0</v>
      </c>
      <c r="F63" s="104" t="str">
        <f t="shared" si="10"/>
        <v/>
      </c>
      <c r="G63" s="49">
        <f t="shared" si="5"/>
        <v>0</v>
      </c>
      <c r="H63" s="105" t="str">
        <f t="shared" si="11"/>
        <v/>
      </c>
      <c r="I63" s="49">
        <f t="shared" si="14"/>
        <v>0</v>
      </c>
      <c r="J63" s="49"/>
      <c r="K63" s="49">
        <f t="shared" si="12"/>
        <v>0</v>
      </c>
      <c r="L63" s="49">
        <f t="shared" si="13"/>
        <v>0</v>
      </c>
      <c r="M63" s="45">
        <v>45</v>
      </c>
    </row>
    <row r="64" spans="1:16" x14ac:dyDescent="0.2">
      <c r="A64" s="11">
        <f t="shared" si="3"/>
        <v>0</v>
      </c>
      <c r="B64" s="74">
        <f t="shared" si="8"/>
        <v>46691</v>
      </c>
      <c r="C64" s="83" t="str">
        <f>IF(AND(C63=12,L63&lt;&gt;0),1,IF(AND($F$10*12-COUNTA($C$19:C63)=0,C63=""),1,IF(MONTH($E$11)=M64,M64,IF(L63&lt;=0,"",IF($E$11&gt;B64,"",IF(AND(L63=0,$L$11&gt;0),"",C63+1))))))</f>
        <v/>
      </c>
      <c r="D64" s="103">
        <f>IF(I64=0,0,LARGE($D$19:D63,1)+1)</f>
        <v>0</v>
      </c>
      <c r="E64" s="48">
        <f t="shared" si="9"/>
        <v>0</v>
      </c>
      <c r="F64" s="104" t="str">
        <f t="shared" si="10"/>
        <v/>
      </c>
      <c r="G64" s="49">
        <f t="shared" si="5"/>
        <v>0</v>
      </c>
      <c r="H64" s="105" t="str">
        <f t="shared" si="11"/>
        <v/>
      </c>
      <c r="I64" s="49">
        <f t="shared" si="14"/>
        <v>0</v>
      </c>
      <c r="J64" s="49"/>
      <c r="K64" s="49">
        <f t="shared" si="12"/>
        <v>0</v>
      </c>
      <c r="L64" s="49">
        <f t="shared" si="13"/>
        <v>0</v>
      </c>
      <c r="M64" s="45">
        <v>46</v>
      </c>
    </row>
    <row r="65" spans="1:14" x14ac:dyDescent="0.2">
      <c r="A65" s="11">
        <f t="shared" si="3"/>
        <v>0</v>
      </c>
      <c r="B65" s="74">
        <f t="shared" si="8"/>
        <v>46721</v>
      </c>
      <c r="C65" s="83" t="str">
        <f>IF(AND(C64=12,L64&lt;&gt;0),1,IF(AND($F$10*12-COUNTA($C$19:C64)=0,C64=""),1,IF(MONTH($E$11)=M65,M65,IF(L64&lt;=0,"",IF($E$11&gt;B65,"",IF(AND(L64=0,$L$11&gt;0),"",C64+1))))))</f>
        <v/>
      </c>
      <c r="D65" s="103">
        <f>IF(I65=0,0,LARGE($D$19:D64,1)+1)</f>
        <v>0</v>
      </c>
      <c r="E65" s="48">
        <f t="shared" si="9"/>
        <v>0</v>
      </c>
      <c r="F65" s="104" t="str">
        <f t="shared" si="10"/>
        <v/>
      </c>
      <c r="G65" s="49">
        <f t="shared" si="5"/>
        <v>0</v>
      </c>
      <c r="H65" s="105" t="str">
        <f t="shared" si="11"/>
        <v/>
      </c>
      <c r="I65" s="49">
        <f t="shared" si="14"/>
        <v>0</v>
      </c>
      <c r="J65" s="49"/>
      <c r="K65" s="49">
        <f t="shared" si="12"/>
        <v>0</v>
      </c>
      <c r="L65" s="49">
        <f t="shared" si="13"/>
        <v>0</v>
      </c>
      <c r="M65" s="45">
        <v>47</v>
      </c>
    </row>
    <row r="66" spans="1:14" x14ac:dyDescent="0.2">
      <c r="A66" s="11">
        <f t="shared" si="3"/>
        <v>0</v>
      </c>
      <c r="B66" s="74">
        <f t="shared" si="8"/>
        <v>46752</v>
      </c>
      <c r="C66" s="83" t="str">
        <f>IF(AND(C65=12,L65&lt;&gt;0),1,IF(AND($F$10*12-COUNTA($C$19:C65)=0,C65=""),1,IF(MONTH($E$11)=M66,M66,IF(L65&lt;=0,"",IF($E$11&gt;B66,"",IF(AND(L65=0,$L$11&gt;0),"",C65+1))))))</f>
        <v/>
      </c>
      <c r="D66" s="103">
        <f>IF(I66=0,0,LARGE($D$19:D65,1)+1)</f>
        <v>0</v>
      </c>
      <c r="E66" s="48">
        <f t="shared" si="9"/>
        <v>0</v>
      </c>
      <c r="F66" s="104" t="str">
        <f t="shared" si="10"/>
        <v/>
      </c>
      <c r="G66" s="49">
        <f t="shared" si="5"/>
        <v>0</v>
      </c>
      <c r="H66" s="105" t="str">
        <f t="shared" si="11"/>
        <v/>
      </c>
      <c r="I66" s="49">
        <f t="shared" si="14"/>
        <v>0</v>
      </c>
      <c r="J66" s="49"/>
      <c r="K66" s="49">
        <f t="shared" si="12"/>
        <v>0</v>
      </c>
      <c r="L66" s="49">
        <f t="shared" si="13"/>
        <v>0</v>
      </c>
      <c r="M66" s="45">
        <v>48</v>
      </c>
    </row>
    <row r="67" spans="1:14" x14ac:dyDescent="0.2">
      <c r="A67" s="11">
        <f t="shared" si="3"/>
        <v>0</v>
      </c>
      <c r="B67" s="74">
        <f t="shared" si="8"/>
        <v>46783</v>
      </c>
      <c r="C67" s="83" t="str">
        <f>IF(AND(C66=12,L66&lt;&gt;0),1,IF(AND($F$10*12-COUNTA($C$19:C66)=0,C66=""),1,IF(MONTH($E$11)=M67,M67,IF(L66&lt;=0,"",IF($E$11&gt;B67,"",IF(AND(L66=0,$L$11&gt;0),"",C66+1))))))</f>
        <v/>
      </c>
      <c r="D67" s="103">
        <f>IF(I67=0,0,LARGE($D$19:D66,1)+1)</f>
        <v>0</v>
      </c>
      <c r="E67" s="48">
        <f t="shared" si="9"/>
        <v>0</v>
      </c>
      <c r="F67" s="104" t="str">
        <f t="shared" si="10"/>
        <v/>
      </c>
      <c r="G67" s="49">
        <f t="shared" si="5"/>
        <v>0</v>
      </c>
      <c r="H67" s="105" t="str">
        <f t="shared" si="11"/>
        <v/>
      </c>
      <c r="I67" s="49">
        <f t="shared" si="14"/>
        <v>0</v>
      </c>
      <c r="J67" s="49"/>
      <c r="K67" s="49">
        <f t="shared" si="12"/>
        <v>0</v>
      </c>
      <c r="L67" s="49">
        <f t="shared" si="13"/>
        <v>0</v>
      </c>
      <c r="M67" s="45">
        <v>49</v>
      </c>
    </row>
    <row r="68" spans="1:14" x14ac:dyDescent="0.2">
      <c r="A68" s="11">
        <f t="shared" si="3"/>
        <v>0</v>
      </c>
      <c r="B68" s="74">
        <f t="shared" si="8"/>
        <v>46812</v>
      </c>
      <c r="C68" s="83" t="str">
        <f>IF(AND(C67=12,L67&lt;&gt;0),1,IF(AND($F$10*12-COUNTA($C$19:C67)=0,C67=""),1,IF(MONTH($E$11)=M68,M68,IF(L67&lt;=0,"",IF($E$11&gt;B68,"",IF(AND(L67=0,$L$11&gt;0),"",C67+1))))))</f>
        <v/>
      </c>
      <c r="D68" s="103">
        <f>IF(I68=0,0,LARGE($D$19:D67,1)+1)</f>
        <v>0</v>
      </c>
      <c r="E68" s="48">
        <f t="shared" si="9"/>
        <v>0</v>
      </c>
      <c r="F68" s="104" t="str">
        <f t="shared" si="10"/>
        <v/>
      </c>
      <c r="G68" s="49">
        <f t="shared" si="5"/>
        <v>0</v>
      </c>
      <c r="H68" s="105" t="str">
        <f t="shared" si="11"/>
        <v/>
      </c>
      <c r="I68" s="49">
        <f t="shared" si="14"/>
        <v>0</v>
      </c>
      <c r="J68" s="49"/>
      <c r="K68" s="49">
        <f t="shared" si="12"/>
        <v>0</v>
      </c>
      <c r="L68" s="49">
        <f t="shared" si="13"/>
        <v>0</v>
      </c>
      <c r="M68" s="45">
        <v>50</v>
      </c>
    </row>
    <row r="69" spans="1:14" x14ac:dyDescent="0.2">
      <c r="A69" s="11">
        <f t="shared" si="3"/>
        <v>0</v>
      </c>
      <c r="B69" s="74">
        <f t="shared" si="8"/>
        <v>46843</v>
      </c>
      <c r="C69" s="83" t="str">
        <f>IF(AND(C68=12,L68&lt;&gt;0),1,IF(AND($F$10*12-COUNTA($C$19:C68)=0,C68=""),1,IF(MONTH($E$11)=M69,M69,IF(L68&lt;=0,"",IF($E$11&gt;B69,"",IF(AND(L68=0,$L$11&gt;0),"",C68+1))))))</f>
        <v/>
      </c>
      <c r="D69" s="103">
        <f>IF(I69=0,0,LARGE($D$19:D68,1)+1)</f>
        <v>0</v>
      </c>
      <c r="E69" s="48">
        <f t="shared" si="9"/>
        <v>0</v>
      </c>
      <c r="F69" s="104" t="str">
        <f t="shared" si="10"/>
        <v/>
      </c>
      <c r="G69" s="49">
        <f t="shared" si="5"/>
        <v>0</v>
      </c>
      <c r="H69" s="105" t="str">
        <f t="shared" si="11"/>
        <v/>
      </c>
      <c r="I69" s="49">
        <f t="shared" si="14"/>
        <v>0</v>
      </c>
      <c r="J69" s="49"/>
      <c r="K69" s="49">
        <f t="shared" si="12"/>
        <v>0</v>
      </c>
      <c r="L69" s="49">
        <f t="shared" si="13"/>
        <v>0</v>
      </c>
      <c r="M69" s="45">
        <v>51</v>
      </c>
    </row>
    <row r="70" spans="1:14" x14ac:dyDescent="0.2">
      <c r="A70" s="11">
        <f t="shared" si="3"/>
        <v>0</v>
      </c>
      <c r="B70" s="74">
        <f t="shared" si="8"/>
        <v>46873</v>
      </c>
      <c r="C70" s="83" t="str">
        <f>IF(AND(C69=12,L69&lt;&gt;0),1,IF(AND($F$10*12-COUNTA($C$19:C69)=0,C69=""),1,IF(MONTH($E$11)=M70,M70,IF(L69&lt;=0,"",IF($E$11&gt;B70,"",IF(AND(L69=0,$L$11&gt;0),"",C69+1))))))</f>
        <v/>
      </c>
      <c r="D70" s="103">
        <f>IF(I70=0,0,LARGE($D$19:D69,1)+1)</f>
        <v>0</v>
      </c>
      <c r="E70" s="48">
        <f t="shared" si="9"/>
        <v>0</v>
      </c>
      <c r="F70" s="104" t="str">
        <f t="shared" si="10"/>
        <v/>
      </c>
      <c r="G70" s="49">
        <f t="shared" si="5"/>
        <v>0</v>
      </c>
      <c r="H70" s="105" t="str">
        <f t="shared" si="11"/>
        <v/>
      </c>
      <c r="I70" s="49">
        <f t="shared" si="14"/>
        <v>0</v>
      </c>
      <c r="J70" s="49"/>
      <c r="K70" s="49">
        <f t="shared" si="12"/>
        <v>0</v>
      </c>
      <c r="L70" s="49">
        <f t="shared" si="13"/>
        <v>0</v>
      </c>
      <c r="M70" s="45">
        <v>52</v>
      </c>
    </row>
    <row r="71" spans="1:14" x14ac:dyDescent="0.2">
      <c r="A71" s="11">
        <f t="shared" si="3"/>
        <v>0</v>
      </c>
      <c r="B71" s="74">
        <f t="shared" si="8"/>
        <v>46904</v>
      </c>
      <c r="C71" s="83" t="str">
        <f>IF(AND(C70=12,L70&lt;&gt;0),1,IF(AND($F$10*12-COUNTA($C$19:C70)=0,C70=""),1,IF(MONTH($E$11)=M71,M71,IF(L70&lt;=0,"",IF($E$11&gt;B71,"",IF(AND(L70=0,$L$11&gt;0),"",C70+1))))))</f>
        <v/>
      </c>
      <c r="D71" s="103">
        <f>IF(I71=0,0,LARGE($D$19:D70,1)+1)</f>
        <v>0</v>
      </c>
      <c r="E71" s="48">
        <f t="shared" si="9"/>
        <v>0</v>
      </c>
      <c r="F71" s="104" t="str">
        <f t="shared" si="10"/>
        <v/>
      </c>
      <c r="G71" s="49">
        <f t="shared" si="5"/>
        <v>0</v>
      </c>
      <c r="H71" s="105" t="str">
        <f t="shared" si="11"/>
        <v/>
      </c>
      <c r="I71" s="49">
        <f t="shared" si="14"/>
        <v>0</v>
      </c>
      <c r="J71" s="49"/>
      <c r="K71" s="49">
        <f t="shared" si="12"/>
        <v>0</v>
      </c>
      <c r="L71" s="49">
        <f t="shared" si="13"/>
        <v>0</v>
      </c>
      <c r="M71" s="45">
        <v>53</v>
      </c>
    </row>
    <row r="72" spans="1:14" x14ac:dyDescent="0.2">
      <c r="A72" s="11">
        <f t="shared" si="3"/>
        <v>0</v>
      </c>
      <c r="B72" s="74">
        <f t="shared" si="8"/>
        <v>46934</v>
      </c>
      <c r="C72" s="83" t="str">
        <f>IF(AND(C71=12,L71&lt;&gt;0),1,IF(AND($F$10*12-COUNTA($C$19:C71)=0,C71=""),1,IF(MONTH($E$11)=M72,M72,IF(L71&lt;=0,"",IF($E$11&gt;B72,"",IF(AND(L71=0,$L$11&gt;0),"",C71+1))))))</f>
        <v/>
      </c>
      <c r="D72" s="103">
        <f>IF(I72=0,0,LARGE($D$19:D71,1)+1)</f>
        <v>0</v>
      </c>
      <c r="E72" s="48">
        <f t="shared" si="9"/>
        <v>0</v>
      </c>
      <c r="F72" s="104" t="str">
        <f t="shared" si="10"/>
        <v/>
      </c>
      <c r="G72" s="49">
        <f t="shared" si="5"/>
        <v>0</v>
      </c>
      <c r="H72" s="105" t="str">
        <f t="shared" si="11"/>
        <v/>
      </c>
      <c r="I72" s="49">
        <f t="shared" si="14"/>
        <v>0</v>
      </c>
      <c r="J72" s="49"/>
      <c r="K72" s="49">
        <f t="shared" si="12"/>
        <v>0</v>
      </c>
      <c r="L72" s="49">
        <f t="shared" si="13"/>
        <v>0</v>
      </c>
      <c r="M72" s="45">
        <v>54</v>
      </c>
    </row>
    <row r="73" spans="1:14" x14ac:dyDescent="0.2">
      <c r="A73" s="11">
        <f t="shared" si="3"/>
        <v>0</v>
      </c>
      <c r="B73" s="74">
        <f t="shared" si="8"/>
        <v>46965</v>
      </c>
      <c r="C73" s="83" t="str">
        <f>IF(AND(C72=12,L72&lt;&gt;0),1,IF(AND($F$10*12-COUNTA($C$19:C72)=0,C72=""),1,IF(MONTH($E$11)=M73,M73,IF(L72&lt;=0,"",IF($E$11&gt;B73,"",IF(AND(L72=0,$L$11&gt;0),"",C72+1))))))</f>
        <v/>
      </c>
      <c r="D73" s="103">
        <f>IF(I73=0,0,LARGE($D$19:D72,1)+1)</f>
        <v>0</v>
      </c>
      <c r="E73" s="48">
        <f t="shared" si="9"/>
        <v>0</v>
      </c>
      <c r="F73" s="104" t="str">
        <f t="shared" si="10"/>
        <v/>
      </c>
      <c r="G73" s="49">
        <f t="shared" si="5"/>
        <v>0</v>
      </c>
      <c r="H73" s="105" t="str">
        <f t="shared" si="11"/>
        <v/>
      </c>
      <c r="I73" s="49">
        <f t="shared" si="14"/>
        <v>0</v>
      </c>
      <c r="J73" s="49"/>
      <c r="K73" s="49">
        <f t="shared" si="12"/>
        <v>0</v>
      </c>
      <c r="L73" s="49">
        <f t="shared" si="13"/>
        <v>0</v>
      </c>
      <c r="M73" s="45">
        <v>55</v>
      </c>
    </row>
    <row r="74" spans="1:14" x14ac:dyDescent="0.2">
      <c r="A74" s="11">
        <f t="shared" si="3"/>
        <v>0</v>
      </c>
      <c r="B74" s="74">
        <f t="shared" si="8"/>
        <v>46996</v>
      </c>
      <c r="C74" s="83" t="str">
        <f>IF(AND(C73=12,L73&lt;&gt;0),1,IF(AND($F$10*12-COUNTA($C$19:C73)=0,C73=""),1,IF(MONTH($E$11)=M74,M74,IF(L73&lt;=0,"",IF($E$11&gt;B74,"",IF(AND(L73=0,$L$11&gt;0),"",C73+1))))))</f>
        <v/>
      </c>
      <c r="D74" s="103">
        <f>IF(I74=0,0,LARGE($D$19:D73,1)+1)</f>
        <v>0</v>
      </c>
      <c r="E74" s="48">
        <f t="shared" si="9"/>
        <v>0</v>
      </c>
      <c r="F74" s="104" t="str">
        <f t="shared" si="10"/>
        <v/>
      </c>
      <c r="G74" s="49">
        <f t="shared" si="5"/>
        <v>0</v>
      </c>
      <c r="H74" s="105" t="str">
        <f t="shared" si="11"/>
        <v/>
      </c>
      <c r="I74" s="49">
        <f t="shared" si="14"/>
        <v>0</v>
      </c>
      <c r="J74" s="49"/>
      <c r="K74" s="49">
        <f t="shared" si="12"/>
        <v>0</v>
      </c>
      <c r="L74" s="49">
        <f t="shared" si="13"/>
        <v>0</v>
      </c>
      <c r="M74" s="45">
        <v>56</v>
      </c>
    </row>
    <row r="75" spans="1:14" x14ac:dyDescent="0.2">
      <c r="A75" s="11">
        <f t="shared" si="3"/>
        <v>0</v>
      </c>
      <c r="B75" s="74">
        <f t="shared" si="8"/>
        <v>47026</v>
      </c>
      <c r="C75" s="83" t="str">
        <f>IF(AND(C74=12,L74&lt;&gt;0),1,IF(AND($F$10*12-COUNTA($C$19:C74)=0,C74=""),1,IF(MONTH($E$11)=M75,M75,IF(L74&lt;=0,"",IF($E$11&gt;B75,"",IF(AND(L74=0,$L$11&gt;0),"",C74+1))))))</f>
        <v/>
      </c>
      <c r="D75" s="103">
        <f>IF(I75=0,0,LARGE($D$19:D74,1)+1)</f>
        <v>0</v>
      </c>
      <c r="E75" s="48">
        <f t="shared" si="9"/>
        <v>0</v>
      </c>
      <c r="F75" s="104" t="str">
        <f t="shared" si="10"/>
        <v/>
      </c>
      <c r="G75" s="49">
        <f t="shared" si="5"/>
        <v>0</v>
      </c>
      <c r="H75" s="105" t="str">
        <f t="shared" si="11"/>
        <v/>
      </c>
      <c r="I75" s="49">
        <f t="shared" si="14"/>
        <v>0</v>
      </c>
      <c r="J75" s="49"/>
      <c r="K75" s="49">
        <f t="shared" si="12"/>
        <v>0</v>
      </c>
      <c r="L75" s="49">
        <f t="shared" si="13"/>
        <v>0</v>
      </c>
      <c r="M75" s="45">
        <v>57</v>
      </c>
    </row>
    <row r="76" spans="1:14" x14ac:dyDescent="0.2">
      <c r="A76" s="11">
        <f t="shared" si="3"/>
        <v>0</v>
      </c>
      <c r="B76" s="74">
        <f t="shared" si="8"/>
        <v>47057</v>
      </c>
      <c r="C76" s="83" t="str">
        <f>IF(AND(C75=12,L75&lt;&gt;0),1,IF(AND($F$10*12-COUNTA($C$19:C75)=0,C75=""),1,IF(MONTH($E$11)=M76,M76,IF(L75&lt;=0,"",IF($E$11&gt;B76,"",IF(AND(L75=0,$L$11&gt;0),"",C75+1))))))</f>
        <v/>
      </c>
      <c r="D76" s="103">
        <f>IF(I76=0,0,LARGE($D$19:D75,1)+1)</f>
        <v>0</v>
      </c>
      <c r="E76" s="48">
        <f t="shared" si="9"/>
        <v>0</v>
      </c>
      <c r="F76" s="104" t="str">
        <f t="shared" si="10"/>
        <v/>
      </c>
      <c r="G76" s="49">
        <f t="shared" si="5"/>
        <v>0</v>
      </c>
      <c r="H76" s="105" t="str">
        <f t="shared" si="11"/>
        <v/>
      </c>
      <c r="I76" s="49">
        <f t="shared" si="14"/>
        <v>0</v>
      </c>
      <c r="J76" s="49"/>
      <c r="K76" s="49">
        <f t="shared" si="12"/>
        <v>0</v>
      </c>
      <c r="L76" s="49">
        <f t="shared" si="13"/>
        <v>0</v>
      </c>
      <c r="M76" s="45">
        <v>58</v>
      </c>
    </row>
    <row r="77" spans="1:14" x14ac:dyDescent="0.2">
      <c r="A77" s="11">
        <f t="shared" si="3"/>
        <v>0</v>
      </c>
      <c r="B77" s="74">
        <f t="shared" si="8"/>
        <v>47087</v>
      </c>
      <c r="C77" s="83" t="str">
        <f>IF(AND(C76=12,L76&lt;&gt;0),1,IF(AND($F$10*12-COUNTA($C$19:C76)=0,C76=""),1,IF(MONTH($E$11)=M77,M77,IF(L76&lt;=0,"",IF($E$11&gt;B77,"",IF(AND(L76=0,$L$11&gt;0),"",C76+1))))))</f>
        <v/>
      </c>
      <c r="D77" s="103">
        <f>IF(I77=0,0,LARGE($D$19:D76,1)+1)</f>
        <v>0</v>
      </c>
      <c r="E77" s="48">
        <f t="shared" si="9"/>
        <v>0</v>
      </c>
      <c r="F77" s="104" t="str">
        <f t="shared" si="10"/>
        <v/>
      </c>
      <c r="G77" s="49">
        <f t="shared" si="5"/>
        <v>0</v>
      </c>
      <c r="H77" s="105" t="str">
        <f t="shared" si="11"/>
        <v/>
      </c>
      <c r="I77" s="49">
        <f t="shared" si="14"/>
        <v>0</v>
      </c>
      <c r="J77" s="49"/>
      <c r="K77" s="49">
        <f t="shared" si="12"/>
        <v>0</v>
      </c>
      <c r="L77" s="49">
        <f t="shared" si="13"/>
        <v>0</v>
      </c>
      <c r="M77" s="45">
        <v>59</v>
      </c>
    </row>
    <row r="78" spans="1:14" x14ac:dyDescent="0.2">
      <c r="A78" s="11">
        <f t="shared" si="3"/>
        <v>0</v>
      </c>
      <c r="B78" s="74">
        <f t="shared" si="8"/>
        <v>47118</v>
      </c>
      <c r="C78" s="83" t="str">
        <f>IF(AND(C77=12,L77&lt;&gt;0),1,IF(AND($F$10*12-COUNTA($C$19:C77)=0,C77=""),1,IF(MONTH($E$11)=M78,M78,IF(L77&lt;=0,"",IF($E$11&gt;B78,"",IF(AND(L77=0,$L$11&gt;0),"",C77+1))))))</f>
        <v/>
      </c>
      <c r="D78" s="103">
        <f>IF(I78=0,0,LARGE($D$19:D77,1)+1)</f>
        <v>0</v>
      </c>
      <c r="E78" s="48">
        <f t="shared" si="9"/>
        <v>0</v>
      </c>
      <c r="F78" s="104" t="str">
        <f t="shared" si="10"/>
        <v/>
      </c>
      <c r="G78" s="49">
        <f t="shared" si="5"/>
        <v>0</v>
      </c>
      <c r="H78" s="105" t="str">
        <f t="shared" si="11"/>
        <v/>
      </c>
      <c r="I78" s="49">
        <f t="shared" si="14"/>
        <v>0</v>
      </c>
      <c r="J78" s="49"/>
      <c r="K78" s="49">
        <f t="shared" si="12"/>
        <v>0</v>
      </c>
      <c r="L78" s="49">
        <f t="shared" si="13"/>
        <v>0</v>
      </c>
      <c r="M78" s="45">
        <v>60</v>
      </c>
      <c r="N78" s="69"/>
    </row>
    <row r="79" spans="1:14" x14ac:dyDescent="0.2">
      <c r="A79" s="11">
        <f t="shared" si="3"/>
        <v>0</v>
      </c>
      <c r="B79" s="74">
        <v>47149</v>
      </c>
      <c r="C79" s="83" t="s">
        <v>75</v>
      </c>
      <c r="D79" s="103">
        <v>0</v>
      </c>
      <c r="E79" s="48">
        <v>0</v>
      </c>
      <c r="F79" s="104" t="s">
        <v>75</v>
      </c>
      <c r="G79" s="49">
        <v>0</v>
      </c>
      <c r="H79" s="105" t="s">
        <v>75</v>
      </c>
      <c r="I79" s="49">
        <v>0</v>
      </c>
      <c r="J79" s="49"/>
      <c r="K79" s="49">
        <v>0</v>
      </c>
      <c r="L79" s="49">
        <v>0</v>
      </c>
      <c r="M79" s="45">
        <v>61</v>
      </c>
    </row>
    <row r="80" spans="1:14" x14ac:dyDescent="0.2">
      <c r="A80" s="11">
        <f t="shared" si="3"/>
        <v>0</v>
      </c>
      <c r="B80" s="74">
        <v>47177</v>
      </c>
      <c r="C80" s="83" t="s">
        <v>75</v>
      </c>
      <c r="D80" s="103">
        <v>0</v>
      </c>
      <c r="E80" s="48">
        <v>0</v>
      </c>
      <c r="F80" s="104" t="s">
        <v>75</v>
      </c>
      <c r="G80" s="49">
        <v>0</v>
      </c>
      <c r="H80" s="105" t="s">
        <v>75</v>
      </c>
      <c r="I80" s="49">
        <v>0</v>
      </c>
      <c r="J80" s="49"/>
      <c r="K80" s="49">
        <v>0</v>
      </c>
      <c r="L80" s="49">
        <v>0</v>
      </c>
      <c r="M80" s="45">
        <v>62</v>
      </c>
    </row>
    <row r="81" spans="1:13" x14ac:dyDescent="0.2">
      <c r="A81" s="11">
        <f t="shared" si="3"/>
        <v>0</v>
      </c>
      <c r="B81" s="74">
        <v>47208</v>
      </c>
      <c r="C81" s="83" t="s">
        <v>75</v>
      </c>
      <c r="D81" s="103">
        <v>0</v>
      </c>
      <c r="E81" s="48">
        <v>0</v>
      </c>
      <c r="F81" s="104" t="s">
        <v>75</v>
      </c>
      <c r="G81" s="49">
        <v>0</v>
      </c>
      <c r="H81" s="105" t="s">
        <v>75</v>
      </c>
      <c r="I81" s="49">
        <v>0</v>
      </c>
      <c r="J81" s="49"/>
      <c r="K81" s="49">
        <v>0</v>
      </c>
      <c r="L81" s="49">
        <v>0</v>
      </c>
      <c r="M81" s="45">
        <v>63</v>
      </c>
    </row>
    <row r="82" spans="1:13" x14ac:dyDescent="0.2">
      <c r="A82" s="11">
        <f t="shared" si="3"/>
        <v>0</v>
      </c>
      <c r="B82" s="74">
        <v>47238</v>
      </c>
      <c r="C82" s="83" t="s">
        <v>75</v>
      </c>
      <c r="D82" s="103">
        <v>0</v>
      </c>
      <c r="E82" s="48">
        <v>0</v>
      </c>
      <c r="F82" s="104" t="s">
        <v>75</v>
      </c>
      <c r="G82" s="49">
        <v>0</v>
      </c>
      <c r="H82" s="105" t="s">
        <v>75</v>
      </c>
      <c r="I82" s="49">
        <v>0</v>
      </c>
      <c r="J82" s="49"/>
      <c r="K82" s="49">
        <v>0</v>
      </c>
      <c r="L82" s="49">
        <v>0</v>
      </c>
      <c r="M82" s="45">
        <v>64</v>
      </c>
    </row>
    <row r="83" spans="1:13" x14ac:dyDescent="0.2">
      <c r="A83" s="11">
        <f t="shared" si="3"/>
        <v>0</v>
      </c>
      <c r="B83" s="74">
        <v>47269</v>
      </c>
      <c r="C83" s="83" t="s">
        <v>75</v>
      </c>
      <c r="D83" s="103">
        <v>0</v>
      </c>
      <c r="E83" s="48">
        <v>0</v>
      </c>
      <c r="F83" s="104" t="s">
        <v>75</v>
      </c>
      <c r="G83" s="49">
        <v>0</v>
      </c>
      <c r="H83" s="105" t="s">
        <v>75</v>
      </c>
      <c r="I83" s="49">
        <v>0</v>
      </c>
      <c r="J83" s="49"/>
      <c r="K83" s="49">
        <v>0</v>
      </c>
      <c r="L83" s="49">
        <v>0</v>
      </c>
      <c r="M83" s="45">
        <v>65</v>
      </c>
    </row>
    <row r="84" spans="1:13" x14ac:dyDescent="0.2">
      <c r="A84" s="11">
        <f t="shared" ref="A84:A147" si="15">IF(E84&gt;0,1,0)</f>
        <v>0</v>
      </c>
      <c r="B84" s="74">
        <v>47299</v>
      </c>
      <c r="C84" s="83" t="s">
        <v>75</v>
      </c>
      <c r="D84" s="103">
        <v>0</v>
      </c>
      <c r="E84" s="48">
        <v>0</v>
      </c>
      <c r="F84" s="104" t="s">
        <v>75</v>
      </c>
      <c r="G84" s="49">
        <v>0</v>
      </c>
      <c r="H84" s="105" t="s">
        <v>75</v>
      </c>
      <c r="I84" s="49">
        <v>0</v>
      </c>
      <c r="J84" s="49"/>
      <c r="K84" s="49">
        <v>0</v>
      </c>
      <c r="L84" s="49">
        <v>0</v>
      </c>
      <c r="M84" s="45">
        <v>66</v>
      </c>
    </row>
    <row r="85" spans="1:13" x14ac:dyDescent="0.2">
      <c r="A85" s="11">
        <f t="shared" si="15"/>
        <v>0</v>
      </c>
      <c r="B85" s="74">
        <v>47330</v>
      </c>
      <c r="C85" s="83" t="s">
        <v>75</v>
      </c>
      <c r="D85" s="103">
        <v>0</v>
      </c>
      <c r="E85" s="48">
        <v>0</v>
      </c>
      <c r="F85" s="104" t="s">
        <v>75</v>
      </c>
      <c r="G85" s="49">
        <v>0</v>
      </c>
      <c r="H85" s="105" t="s">
        <v>75</v>
      </c>
      <c r="I85" s="49">
        <v>0</v>
      </c>
      <c r="J85" s="49"/>
      <c r="K85" s="49">
        <v>0</v>
      </c>
      <c r="L85" s="49">
        <v>0</v>
      </c>
      <c r="M85" s="45">
        <v>67</v>
      </c>
    </row>
    <row r="86" spans="1:13" x14ac:dyDescent="0.2">
      <c r="A86" s="11">
        <f t="shared" si="15"/>
        <v>0</v>
      </c>
      <c r="B86" s="74">
        <v>47361</v>
      </c>
      <c r="C86" s="83" t="s">
        <v>75</v>
      </c>
      <c r="D86" s="103">
        <v>0</v>
      </c>
      <c r="E86" s="48">
        <v>0</v>
      </c>
      <c r="F86" s="104" t="s">
        <v>75</v>
      </c>
      <c r="G86" s="49">
        <v>0</v>
      </c>
      <c r="H86" s="105" t="s">
        <v>75</v>
      </c>
      <c r="I86" s="49">
        <v>0</v>
      </c>
      <c r="J86" s="49"/>
      <c r="K86" s="49">
        <v>0</v>
      </c>
      <c r="L86" s="49">
        <v>0</v>
      </c>
      <c r="M86" s="45">
        <v>68</v>
      </c>
    </row>
    <row r="87" spans="1:13" x14ac:dyDescent="0.2">
      <c r="A87" s="11">
        <f t="shared" si="15"/>
        <v>0</v>
      </c>
      <c r="B87" s="74">
        <v>47391</v>
      </c>
      <c r="C87" s="83" t="s">
        <v>75</v>
      </c>
      <c r="D87" s="103">
        <v>0</v>
      </c>
      <c r="E87" s="48">
        <v>0</v>
      </c>
      <c r="F87" s="104" t="s">
        <v>75</v>
      </c>
      <c r="G87" s="49">
        <v>0</v>
      </c>
      <c r="H87" s="105" t="s">
        <v>75</v>
      </c>
      <c r="I87" s="49">
        <v>0</v>
      </c>
      <c r="J87" s="49"/>
      <c r="K87" s="49">
        <v>0</v>
      </c>
      <c r="L87" s="49">
        <v>0</v>
      </c>
      <c r="M87" s="45">
        <v>69</v>
      </c>
    </row>
    <row r="88" spans="1:13" x14ac:dyDescent="0.2">
      <c r="A88" s="11">
        <f t="shared" si="15"/>
        <v>0</v>
      </c>
      <c r="B88" s="74">
        <v>47422</v>
      </c>
      <c r="C88" s="83" t="s">
        <v>75</v>
      </c>
      <c r="D88" s="103">
        <v>0</v>
      </c>
      <c r="E88" s="48">
        <v>0</v>
      </c>
      <c r="F88" s="104" t="s">
        <v>75</v>
      </c>
      <c r="G88" s="49">
        <v>0</v>
      </c>
      <c r="H88" s="105" t="s">
        <v>75</v>
      </c>
      <c r="I88" s="49">
        <v>0</v>
      </c>
      <c r="J88" s="49"/>
      <c r="K88" s="49">
        <v>0</v>
      </c>
      <c r="L88" s="49">
        <v>0</v>
      </c>
      <c r="M88" s="45">
        <v>70</v>
      </c>
    </row>
    <row r="89" spans="1:13" x14ac:dyDescent="0.2">
      <c r="A89" s="11">
        <f t="shared" si="15"/>
        <v>0</v>
      </c>
      <c r="B89" s="74">
        <v>47452</v>
      </c>
      <c r="C89" s="83" t="s">
        <v>75</v>
      </c>
      <c r="D89" s="103">
        <v>0</v>
      </c>
      <c r="E89" s="48">
        <v>0</v>
      </c>
      <c r="F89" s="104" t="s">
        <v>75</v>
      </c>
      <c r="G89" s="49">
        <v>0</v>
      </c>
      <c r="H89" s="105" t="s">
        <v>75</v>
      </c>
      <c r="I89" s="49">
        <v>0</v>
      </c>
      <c r="J89" s="49"/>
      <c r="K89" s="49">
        <v>0</v>
      </c>
      <c r="L89" s="49">
        <v>0</v>
      </c>
      <c r="M89" s="45">
        <v>71</v>
      </c>
    </row>
    <row r="90" spans="1:13" x14ac:dyDescent="0.2">
      <c r="A90" s="11">
        <f t="shared" si="15"/>
        <v>0</v>
      </c>
      <c r="B90" s="74">
        <v>47483</v>
      </c>
      <c r="C90" s="83" t="s">
        <v>75</v>
      </c>
      <c r="D90" s="103">
        <v>0</v>
      </c>
      <c r="E90" s="48">
        <v>0</v>
      </c>
      <c r="F90" s="104" t="s">
        <v>75</v>
      </c>
      <c r="G90" s="49">
        <v>0</v>
      </c>
      <c r="H90" s="105" t="s">
        <v>75</v>
      </c>
      <c r="I90" s="49">
        <v>0</v>
      </c>
      <c r="J90" s="49"/>
      <c r="K90" s="49">
        <v>0</v>
      </c>
      <c r="L90" s="49">
        <v>0</v>
      </c>
      <c r="M90" s="45">
        <v>72</v>
      </c>
    </row>
    <row r="91" spans="1:13" x14ac:dyDescent="0.2">
      <c r="A91" s="11">
        <f t="shared" si="15"/>
        <v>0</v>
      </c>
      <c r="B91" s="74">
        <v>47514</v>
      </c>
      <c r="C91" s="83" t="s">
        <v>75</v>
      </c>
      <c r="D91" s="103">
        <v>0</v>
      </c>
      <c r="E91" s="48">
        <v>0</v>
      </c>
      <c r="F91" s="104" t="s">
        <v>75</v>
      </c>
      <c r="G91" s="49">
        <v>0</v>
      </c>
      <c r="H91" s="105" t="s">
        <v>75</v>
      </c>
      <c r="I91" s="49">
        <v>0</v>
      </c>
      <c r="J91" s="49"/>
      <c r="K91" s="49">
        <v>0</v>
      </c>
      <c r="L91" s="49">
        <v>0</v>
      </c>
      <c r="M91" s="45">
        <v>73</v>
      </c>
    </row>
    <row r="92" spans="1:13" x14ac:dyDescent="0.2">
      <c r="A92" s="11">
        <f t="shared" si="15"/>
        <v>0</v>
      </c>
      <c r="B92" s="74">
        <v>47542</v>
      </c>
      <c r="C92" s="83" t="s">
        <v>75</v>
      </c>
      <c r="D92" s="103">
        <v>0</v>
      </c>
      <c r="E92" s="48">
        <v>0</v>
      </c>
      <c r="F92" s="104" t="s">
        <v>75</v>
      </c>
      <c r="G92" s="49">
        <v>0</v>
      </c>
      <c r="H92" s="105" t="s">
        <v>75</v>
      </c>
      <c r="I92" s="49">
        <v>0</v>
      </c>
      <c r="J92" s="49"/>
      <c r="K92" s="49">
        <v>0</v>
      </c>
      <c r="L92" s="49">
        <v>0</v>
      </c>
      <c r="M92" s="45">
        <v>74</v>
      </c>
    </row>
    <row r="93" spans="1:13" x14ac:dyDescent="0.2">
      <c r="A93" s="11">
        <f t="shared" si="15"/>
        <v>0</v>
      </c>
      <c r="B93" s="74">
        <v>47573</v>
      </c>
      <c r="C93" s="83" t="s">
        <v>75</v>
      </c>
      <c r="D93" s="103">
        <v>0</v>
      </c>
      <c r="E93" s="48">
        <v>0</v>
      </c>
      <c r="F93" s="104" t="s">
        <v>75</v>
      </c>
      <c r="G93" s="49">
        <v>0</v>
      </c>
      <c r="H93" s="105" t="s">
        <v>75</v>
      </c>
      <c r="I93" s="49">
        <v>0</v>
      </c>
      <c r="J93" s="49"/>
      <c r="K93" s="49">
        <v>0</v>
      </c>
      <c r="L93" s="49">
        <v>0</v>
      </c>
      <c r="M93" s="45">
        <v>75</v>
      </c>
    </row>
    <row r="94" spans="1:13" x14ac:dyDescent="0.2">
      <c r="A94" s="11">
        <f t="shared" si="15"/>
        <v>0</v>
      </c>
      <c r="B94" s="74">
        <v>47603</v>
      </c>
      <c r="C94" s="83" t="s">
        <v>75</v>
      </c>
      <c r="D94" s="103">
        <v>0</v>
      </c>
      <c r="E94" s="48">
        <v>0</v>
      </c>
      <c r="F94" s="104" t="s">
        <v>75</v>
      </c>
      <c r="G94" s="49">
        <v>0</v>
      </c>
      <c r="H94" s="105" t="s">
        <v>75</v>
      </c>
      <c r="I94" s="49">
        <v>0</v>
      </c>
      <c r="J94" s="49"/>
      <c r="K94" s="49">
        <v>0</v>
      </c>
      <c r="L94" s="49">
        <v>0</v>
      </c>
      <c r="M94" s="45">
        <v>76</v>
      </c>
    </row>
    <row r="95" spans="1:13" x14ac:dyDescent="0.2">
      <c r="A95" s="11">
        <f t="shared" si="15"/>
        <v>0</v>
      </c>
      <c r="B95" s="74">
        <v>47634</v>
      </c>
      <c r="C95" s="83" t="s">
        <v>75</v>
      </c>
      <c r="D95" s="103">
        <v>0</v>
      </c>
      <c r="E95" s="48">
        <v>0</v>
      </c>
      <c r="F95" s="104" t="s">
        <v>75</v>
      </c>
      <c r="G95" s="49">
        <v>0</v>
      </c>
      <c r="H95" s="105" t="s">
        <v>75</v>
      </c>
      <c r="I95" s="49">
        <v>0</v>
      </c>
      <c r="J95" s="49"/>
      <c r="K95" s="49">
        <v>0</v>
      </c>
      <c r="L95" s="49">
        <v>0</v>
      </c>
      <c r="M95" s="45">
        <v>77</v>
      </c>
    </row>
    <row r="96" spans="1:13" x14ac:dyDescent="0.2">
      <c r="A96" s="11">
        <f t="shared" si="15"/>
        <v>0</v>
      </c>
      <c r="B96" s="74">
        <v>47664</v>
      </c>
      <c r="C96" s="83" t="s">
        <v>75</v>
      </c>
      <c r="D96" s="103">
        <v>0</v>
      </c>
      <c r="E96" s="48">
        <v>0</v>
      </c>
      <c r="F96" s="104" t="s">
        <v>75</v>
      </c>
      <c r="G96" s="49">
        <v>0</v>
      </c>
      <c r="H96" s="105" t="s">
        <v>75</v>
      </c>
      <c r="I96" s="49">
        <v>0</v>
      </c>
      <c r="J96" s="49"/>
      <c r="K96" s="49">
        <v>0</v>
      </c>
      <c r="L96" s="49">
        <v>0</v>
      </c>
      <c r="M96" s="45">
        <v>78</v>
      </c>
    </row>
    <row r="97" spans="1:13" x14ac:dyDescent="0.2">
      <c r="A97" s="11">
        <f t="shared" si="15"/>
        <v>0</v>
      </c>
      <c r="B97" s="74">
        <v>47695</v>
      </c>
      <c r="C97" s="83" t="s">
        <v>75</v>
      </c>
      <c r="D97" s="103">
        <v>0</v>
      </c>
      <c r="E97" s="48">
        <v>0</v>
      </c>
      <c r="F97" s="104" t="s">
        <v>75</v>
      </c>
      <c r="G97" s="49">
        <v>0</v>
      </c>
      <c r="H97" s="105" t="s">
        <v>75</v>
      </c>
      <c r="I97" s="49">
        <v>0</v>
      </c>
      <c r="J97" s="49"/>
      <c r="K97" s="49">
        <v>0</v>
      </c>
      <c r="L97" s="49">
        <v>0</v>
      </c>
      <c r="M97" s="45">
        <v>79</v>
      </c>
    </row>
    <row r="98" spans="1:13" x14ac:dyDescent="0.2">
      <c r="A98" s="11">
        <f t="shared" si="15"/>
        <v>0</v>
      </c>
      <c r="B98" s="74">
        <v>47726</v>
      </c>
      <c r="C98" s="83" t="s">
        <v>75</v>
      </c>
      <c r="D98" s="103">
        <v>0</v>
      </c>
      <c r="E98" s="48">
        <v>0</v>
      </c>
      <c r="F98" s="104" t="s">
        <v>75</v>
      </c>
      <c r="G98" s="49">
        <v>0</v>
      </c>
      <c r="H98" s="105" t="s">
        <v>75</v>
      </c>
      <c r="I98" s="49">
        <v>0</v>
      </c>
      <c r="J98" s="49"/>
      <c r="K98" s="49">
        <v>0</v>
      </c>
      <c r="L98" s="49">
        <v>0</v>
      </c>
      <c r="M98" s="45">
        <v>80</v>
      </c>
    </row>
    <row r="99" spans="1:13" x14ac:dyDescent="0.2">
      <c r="A99" s="11">
        <f t="shared" si="15"/>
        <v>0</v>
      </c>
      <c r="B99" s="74">
        <v>47756</v>
      </c>
      <c r="C99" s="83" t="s">
        <v>75</v>
      </c>
      <c r="D99" s="103">
        <v>0</v>
      </c>
      <c r="E99" s="48">
        <v>0</v>
      </c>
      <c r="F99" s="104" t="s">
        <v>75</v>
      </c>
      <c r="G99" s="49">
        <v>0</v>
      </c>
      <c r="H99" s="105" t="s">
        <v>75</v>
      </c>
      <c r="I99" s="49">
        <v>0</v>
      </c>
      <c r="J99" s="49"/>
      <c r="K99" s="49">
        <v>0</v>
      </c>
      <c r="L99" s="49">
        <v>0</v>
      </c>
      <c r="M99" s="45">
        <v>81</v>
      </c>
    </row>
    <row r="100" spans="1:13" x14ac:dyDescent="0.2">
      <c r="A100" s="11">
        <f t="shared" si="15"/>
        <v>0</v>
      </c>
      <c r="B100" s="74">
        <v>47787</v>
      </c>
      <c r="C100" s="83" t="s">
        <v>75</v>
      </c>
      <c r="D100" s="103">
        <v>0</v>
      </c>
      <c r="E100" s="48">
        <v>0</v>
      </c>
      <c r="F100" s="104" t="s">
        <v>75</v>
      </c>
      <c r="G100" s="49">
        <v>0</v>
      </c>
      <c r="H100" s="105" t="s">
        <v>75</v>
      </c>
      <c r="I100" s="49">
        <v>0</v>
      </c>
      <c r="J100" s="49"/>
      <c r="K100" s="49">
        <v>0</v>
      </c>
      <c r="L100" s="49">
        <v>0</v>
      </c>
      <c r="M100" s="45">
        <v>82</v>
      </c>
    </row>
    <row r="101" spans="1:13" x14ac:dyDescent="0.2">
      <c r="A101" s="11">
        <f t="shared" si="15"/>
        <v>0</v>
      </c>
      <c r="B101" s="74">
        <v>47817</v>
      </c>
      <c r="C101" s="83" t="s">
        <v>75</v>
      </c>
      <c r="D101" s="103">
        <v>0</v>
      </c>
      <c r="E101" s="48">
        <v>0</v>
      </c>
      <c r="F101" s="104" t="s">
        <v>75</v>
      </c>
      <c r="G101" s="49">
        <v>0</v>
      </c>
      <c r="H101" s="105" t="s">
        <v>75</v>
      </c>
      <c r="I101" s="49">
        <v>0</v>
      </c>
      <c r="J101" s="49"/>
      <c r="K101" s="49">
        <v>0</v>
      </c>
      <c r="L101" s="49">
        <v>0</v>
      </c>
      <c r="M101" s="45">
        <v>83</v>
      </c>
    </row>
    <row r="102" spans="1:13" x14ac:dyDescent="0.2">
      <c r="A102" s="11">
        <f t="shared" si="15"/>
        <v>0</v>
      </c>
      <c r="B102" s="74">
        <v>47848</v>
      </c>
      <c r="C102" s="83" t="s">
        <v>75</v>
      </c>
      <c r="D102" s="103">
        <v>0</v>
      </c>
      <c r="E102" s="48">
        <v>0</v>
      </c>
      <c r="F102" s="104" t="s">
        <v>75</v>
      </c>
      <c r="G102" s="49">
        <v>0</v>
      </c>
      <c r="H102" s="105" t="s">
        <v>75</v>
      </c>
      <c r="I102" s="49">
        <v>0</v>
      </c>
      <c r="J102" s="49"/>
      <c r="K102" s="49">
        <v>0</v>
      </c>
      <c r="L102" s="49">
        <v>0</v>
      </c>
      <c r="M102" s="45">
        <v>84</v>
      </c>
    </row>
    <row r="103" spans="1:13" x14ac:dyDescent="0.2">
      <c r="A103" s="11">
        <f t="shared" si="15"/>
        <v>0</v>
      </c>
      <c r="B103" s="74">
        <v>47879</v>
      </c>
      <c r="C103" s="83" t="s">
        <v>75</v>
      </c>
      <c r="D103" s="103">
        <v>0</v>
      </c>
      <c r="E103" s="48">
        <v>0</v>
      </c>
      <c r="F103" s="104" t="s">
        <v>75</v>
      </c>
      <c r="G103" s="49">
        <v>0</v>
      </c>
      <c r="H103" s="105" t="s">
        <v>75</v>
      </c>
      <c r="I103" s="49">
        <v>0</v>
      </c>
      <c r="J103" s="49"/>
      <c r="K103" s="49">
        <v>0</v>
      </c>
      <c r="L103" s="49">
        <v>0</v>
      </c>
      <c r="M103" s="45">
        <v>85</v>
      </c>
    </row>
    <row r="104" spans="1:13" x14ac:dyDescent="0.2">
      <c r="A104" s="11">
        <f t="shared" si="15"/>
        <v>0</v>
      </c>
      <c r="B104" s="74">
        <v>47907</v>
      </c>
      <c r="C104" s="83" t="s">
        <v>75</v>
      </c>
      <c r="D104" s="103">
        <v>0</v>
      </c>
      <c r="E104" s="48">
        <v>0</v>
      </c>
      <c r="F104" s="104" t="s">
        <v>75</v>
      </c>
      <c r="G104" s="49">
        <v>0</v>
      </c>
      <c r="H104" s="105" t="s">
        <v>75</v>
      </c>
      <c r="I104" s="49">
        <v>0</v>
      </c>
      <c r="J104" s="49"/>
      <c r="K104" s="49">
        <v>0</v>
      </c>
      <c r="L104" s="49">
        <v>0</v>
      </c>
      <c r="M104" s="45">
        <v>86</v>
      </c>
    </row>
    <row r="105" spans="1:13" x14ac:dyDescent="0.2">
      <c r="A105" s="11">
        <f t="shared" si="15"/>
        <v>0</v>
      </c>
      <c r="B105" s="74">
        <v>47938</v>
      </c>
      <c r="C105" s="83" t="s">
        <v>75</v>
      </c>
      <c r="D105" s="103">
        <v>0</v>
      </c>
      <c r="E105" s="48">
        <v>0</v>
      </c>
      <c r="F105" s="104" t="s">
        <v>75</v>
      </c>
      <c r="G105" s="49">
        <v>0</v>
      </c>
      <c r="H105" s="105" t="s">
        <v>75</v>
      </c>
      <c r="I105" s="49">
        <v>0</v>
      </c>
      <c r="J105" s="49"/>
      <c r="K105" s="49">
        <v>0</v>
      </c>
      <c r="L105" s="49">
        <v>0</v>
      </c>
      <c r="M105" s="45">
        <v>87</v>
      </c>
    </row>
    <row r="106" spans="1:13" x14ac:dyDescent="0.2">
      <c r="A106" s="11">
        <f t="shared" si="15"/>
        <v>0</v>
      </c>
      <c r="B106" s="74">
        <v>47968</v>
      </c>
      <c r="C106" s="83" t="s">
        <v>75</v>
      </c>
      <c r="D106" s="103">
        <v>0</v>
      </c>
      <c r="E106" s="48">
        <v>0</v>
      </c>
      <c r="F106" s="104" t="s">
        <v>75</v>
      </c>
      <c r="G106" s="49">
        <v>0</v>
      </c>
      <c r="H106" s="105" t="s">
        <v>75</v>
      </c>
      <c r="I106" s="49">
        <v>0</v>
      </c>
      <c r="J106" s="49"/>
      <c r="K106" s="49">
        <v>0</v>
      </c>
      <c r="L106" s="49">
        <v>0</v>
      </c>
      <c r="M106" s="45">
        <v>88</v>
      </c>
    </row>
    <row r="107" spans="1:13" x14ac:dyDescent="0.2">
      <c r="A107" s="11">
        <f t="shared" si="15"/>
        <v>0</v>
      </c>
      <c r="B107" s="74">
        <v>47999</v>
      </c>
      <c r="C107" s="83" t="s">
        <v>75</v>
      </c>
      <c r="D107" s="103">
        <v>0</v>
      </c>
      <c r="E107" s="48">
        <v>0</v>
      </c>
      <c r="F107" s="104" t="s">
        <v>75</v>
      </c>
      <c r="G107" s="49">
        <v>0</v>
      </c>
      <c r="H107" s="105" t="s">
        <v>75</v>
      </c>
      <c r="I107" s="49">
        <v>0</v>
      </c>
      <c r="J107" s="49"/>
      <c r="K107" s="49">
        <v>0</v>
      </c>
      <c r="L107" s="49">
        <v>0</v>
      </c>
      <c r="M107" s="45">
        <v>89</v>
      </c>
    </row>
    <row r="108" spans="1:13" x14ac:dyDescent="0.2">
      <c r="A108" s="11">
        <f t="shared" si="15"/>
        <v>0</v>
      </c>
      <c r="B108" s="74">
        <v>48029</v>
      </c>
      <c r="C108" s="83" t="s">
        <v>75</v>
      </c>
      <c r="D108" s="103">
        <v>0</v>
      </c>
      <c r="E108" s="48">
        <v>0</v>
      </c>
      <c r="F108" s="104" t="s">
        <v>75</v>
      </c>
      <c r="G108" s="49">
        <v>0</v>
      </c>
      <c r="H108" s="105" t="s">
        <v>75</v>
      </c>
      <c r="I108" s="49">
        <v>0</v>
      </c>
      <c r="J108" s="49"/>
      <c r="K108" s="49">
        <v>0</v>
      </c>
      <c r="L108" s="49">
        <v>0</v>
      </c>
      <c r="M108" s="45">
        <v>90</v>
      </c>
    </row>
    <row r="109" spans="1:13" x14ac:dyDescent="0.2">
      <c r="A109" s="11">
        <f t="shared" si="15"/>
        <v>0</v>
      </c>
      <c r="B109" s="74">
        <v>48060</v>
      </c>
      <c r="C109" s="83" t="s">
        <v>75</v>
      </c>
      <c r="D109" s="103">
        <v>0</v>
      </c>
      <c r="E109" s="48">
        <v>0</v>
      </c>
      <c r="F109" s="104" t="s">
        <v>75</v>
      </c>
      <c r="G109" s="49">
        <v>0</v>
      </c>
      <c r="H109" s="105" t="s">
        <v>75</v>
      </c>
      <c r="I109" s="49">
        <v>0</v>
      </c>
      <c r="J109" s="49"/>
      <c r="K109" s="49">
        <v>0</v>
      </c>
      <c r="L109" s="49">
        <v>0</v>
      </c>
      <c r="M109" s="45">
        <v>91</v>
      </c>
    </row>
    <row r="110" spans="1:13" x14ac:dyDescent="0.2">
      <c r="A110" s="11">
        <f t="shared" si="15"/>
        <v>0</v>
      </c>
      <c r="B110" s="74">
        <v>48091</v>
      </c>
      <c r="C110" s="83" t="s">
        <v>75</v>
      </c>
      <c r="D110" s="103">
        <v>0</v>
      </c>
      <c r="E110" s="48">
        <v>0</v>
      </c>
      <c r="F110" s="104" t="s">
        <v>75</v>
      </c>
      <c r="G110" s="49">
        <v>0</v>
      </c>
      <c r="H110" s="105" t="s">
        <v>75</v>
      </c>
      <c r="I110" s="49">
        <v>0</v>
      </c>
      <c r="J110" s="49"/>
      <c r="K110" s="49">
        <v>0</v>
      </c>
      <c r="L110" s="49">
        <v>0</v>
      </c>
      <c r="M110" s="45">
        <v>92</v>
      </c>
    </row>
    <row r="111" spans="1:13" x14ac:dyDescent="0.2">
      <c r="A111" s="11">
        <f t="shared" si="15"/>
        <v>0</v>
      </c>
      <c r="B111" s="74">
        <v>48121</v>
      </c>
      <c r="C111" s="83" t="s">
        <v>75</v>
      </c>
      <c r="D111" s="103">
        <v>0</v>
      </c>
      <c r="E111" s="48">
        <v>0</v>
      </c>
      <c r="F111" s="104" t="s">
        <v>75</v>
      </c>
      <c r="G111" s="49">
        <v>0</v>
      </c>
      <c r="H111" s="105" t="s">
        <v>75</v>
      </c>
      <c r="I111" s="49">
        <v>0</v>
      </c>
      <c r="J111" s="49"/>
      <c r="K111" s="49">
        <v>0</v>
      </c>
      <c r="L111" s="49">
        <v>0</v>
      </c>
      <c r="M111" s="45">
        <v>93</v>
      </c>
    </row>
    <row r="112" spans="1:13" x14ac:dyDescent="0.2">
      <c r="A112" s="11">
        <f t="shared" si="15"/>
        <v>0</v>
      </c>
      <c r="B112" s="74">
        <v>48152</v>
      </c>
      <c r="C112" s="83" t="s">
        <v>75</v>
      </c>
      <c r="D112" s="103">
        <v>0</v>
      </c>
      <c r="E112" s="48">
        <v>0</v>
      </c>
      <c r="F112" s="104" t="s">
        <v>75</v>
      </c>
      <c r="G112" s="49">
        <v>0</v>
      </c>
      <c r="H112" s="105" t="s">
        <v>75</v>
      </c>
      <c r="I112" s="49">
        <v>0</v>
      </c>
      <c r="J112" s="49"/>
      <c r="K112" s="49">
        <v>0</v>
      </c>
      <c r="L112" s="49">
        <v>0</v>
      </c>
      <c r="M112" s="45">
        <v>94</v>
      </c>
    </row>
    <row r="113" spans="1:13" x14ac:dyDescent="0.2">
      <c r="A113" s="11">
        <f t="shared" si="15"/>
        <v>0</v>
      </c>
      <c r="B113" s="74">
        <v>48182</v>
      </c>
      <c r="C113" s="83" t="s">
        <v>75</v>
      </c>
      <c r="D113" s="103">
        <v>0</v>
      </c>
      <c r="E113" s="48">
        <v>0</v>
      </c>
      <c r="F113" s="104" t="s">
        <v>75</v>
      </c>
      <c r="G113" s="49">
        <v>0</v>
      </c>
      <c r="H113" s="105" t="s">
        <v>75</v>
      </c>
      <c r="I113" s="49">
        <v>0</v>
      </c>
      <c r="J113" s="49"/>
      <c r="K113" s="49">
        <v>0</v>
      </c>
      <c r="L113" s="49">
        <v>0</v>
      </c>
      <c r="M113" s="45">
        <v>95</v>
      </c>
    </row>
    <row r="114" spans="1:13" x14ac:dyDescent="0.2">
      <c r="A114" s="11">
        <f t="shared" si="15"/>
        <v>0</v>
      </c>
      <c r="B114" s="74">
        <v>48213</v>
      </c>
      <c r="C114" s="83" t="s">
        <v>75</v>
      </c>
      <c r="D114" s="103">
        <v>0</v>
      </c>
      <c r="E114" s="48">
        <v>0</v>
      </c>
      <c r="F114" s="104" t="s">
        <v>75</v>
      </c>
      <c r="G114" s="49">
        <v>0</v>
      </c>
      <c r="H114" s="105" t="s">
        <v>75</v>
      </c>
      <c r="I114" s="49">
        <v>0</v>
      </c>
      <c r="J114" s="49"/>
      <c r="K114" s="49">
        <v>0</v>
      </c>
      <c r="L114" s="49">
        <v>0</v>
      </c>
      <c r="M114" s="45">
        <v>96</v>
      </c>
    </row>
    <row r="115" spans="1:13" x14ac:dyDescent="0.2">
      <c r="A115" s="11">
        <f t="shared" si="15"/>
        <v>0</v>
      </c>
      <c r="B115" s="74">
        <v>48244</v>
      </c>
      <c r="C115" s="83" t="s">
        <v>75</v>
      </c>
      <c r="D115" s="103">
        <v>0</v>
      </c>
      <c r="E115" s="48">
        <v>0</v>
      </c>
      <c r="F115" s="104" t="s">
        <v>75</v>
      </c>
      <c r="G115" s="49">
        <v>0</v>
      </c>
      <c r="H115" s="105" t="s">
        <v>75</v>
      </c>
      <c r="I115" s="49">
        <v>0</v>
      </c>
      <c r="J115" s="49"/>
      <c r="K115" s="49">
        <v>0</v>
      </c>
      <c r="L115" s="49">
        <v>0</v>
      </c>
      <c r="M115" s="45">
        <v>97</v>
      </c>
    </row>
    <row r="116" spans="1:13" x14ac:dyDescent="0.2">
      <c r="A116" s="11">
        <f t="shared" si="15"/>
        <v>0</v>
      </c>
      <c r="B116" s="74">
        <v>48273</v>
      </c>
      <c r="C116" s="83" t="s">
        <v>75</v>
      </c>
      <c r="D116" s="103">
        <v>0</v>
      </c>
      <c r="E116" s="48">
        <v>0</v>
      </c>
      <c r="F116" s="104" t="s">
        <v>75</v>
      </c>
      <c r="G116" s="49">
        <v>0</v>
      </c>
      <c r="H116" s="105" t="s">
        <v>75</v>
      </c>
      <c r="I116" s="49">
        <v>0</v>
      </c>
      <c r="J116" s="49"/>
      <c r="K116" s="49">
        <v>0</v>
      </c>
      <c r="L116" s="49">
        <v>0</v>
      </c>
      <c r="M116" s="45">
        <v>98</v>
      </c>
    </row>
    <row r="117" spans="1:13" x14ac:dyDescent="0.2">
      <c r="A117" s="11">
        <f t="shared" si="15"/>
        <v>0</v>
      </c>
      <c r="B117" s="74">
        <v>48304</v>
      </c>
      <c r="C117" s="83" t="s">
        <v>75</v>
      </c>
      <c r="D117" s="103">
        <v>0</v>
      </c>
      <c r="E117" s="48">
        <v>0</v>
      </c>
      <c r="F117" s="104" t="s">
        <v>75</v>
      </c>
      <c r="G117" s="49">
        <v>0</v>
      </c>
      <c r="H117" s="105" t="s">
        <v>75</v>
      </c>
      <c r="I117" s="49">
        <v>0</v>
      </c>
      <c r="J117" s="49"/>
      <c r="K117" s="49">
        <v>0</v>
      </c>
      <c r="L117" s="49">
        <v>0</v>
      </c>
      <c r="M117" s="45">
        <v>99</v>
      </c>
    </row>
    <row r="118" spans="1:13" x14ac:dyDescent="0.2">
      <c r="A118" s="11">
        <f t="shared" si="15"/>
        <v>0</v>
      </c>
      <c r="B118" s="74">
        <v>48334</v>
      </c>
      <c r="C118" s="83" t="s">
        <v>75</v>
      </c>
      <c r="D118" s="103">
        <v>0</v>
      </c>
      <c r="E118" s="48">
        <v>0</v>
      </c>
      <c r="F118" s="104" t="s">
        <v>75</v>
      </c>
      <c r="G118" s="49">
        <v>0</v>
      </c>
      <c r="H118" s="105" t="s">
        <v>75</v>
      </c>
      <c r="I118" s="49">
        <v>0</v>
      </c>
      <c r="J118" s="49"/>
      <c r="K118" s="49">
        <v>0</v>
      </c>
      <c r="L118" s="49">
        <v>0</v>
      </c>
      <c r="M118" s="45">
        <v>100</v>
      </c>
    </row>
    <row r="119" spans="1:13" x14ac:dyDescent="0.2">
      <c r="A119" s="11">
        <f t="shared" si="15"/>
        <v>0</v>
      </c>
      <c r="B119" s="74">
        <v>48365</v>
      </c>
      <c r="C119" s="83" t="s">
        <v>75</v>
      </c>
      <c r="D119" s="103">
        <v>0</v>
      </c>
      <c r="E119" s="48">
        <v>0</v>
      </c>
      <c r="F119" s="104" t="s">
        <v>75</v>
      </c>
      <c r="G119" s="49">
        <v>0</v>
      </c>
      <c r="H119" s="105" t="s">
        <v>75</v>
      </c>
      <c r="I119" s="49">
        <v>0</v>
      </c>
      <c r="J119" s="49"/>
      <c r="K119" s="49">
        <v>0</v>
      </c>
      <c r="L119" s="49">
        <v>0</v>
      </c>
      <c r="M119" s="45">
        <v>101</v>
      </c>
    </row>
    <row r="120" spans="1:13" x14ac:dyDescent="0.2">
      <c r="A120" s="11">
        <f t="shared" si="15"/>
        <v>0</v>
      </c>
      <c r="B120" s="74">
        <v>48395</v>
      </c>
      <c r="C120" s="83" t="s">
        <v>75</v>
      </c>
      <c r="D120" s="103">
        <v>0</v>
      </c>
      <c r="E120" s="48">
        <v>0</v>
      </c>
      <c r="F120" s="104" t="s">
        <v>75</v>
      </c>
      <c r="G120" s="49">
        <v>0</v>
      </c>
      <c r="H120" s="105" t="s">
        <v>75</v>
      </c>
      <c r="I120" s="49">
        <v>0</v>
      </c>
      <c r="J120" s="49"/>
      <c r="K120" s="49">
        <v>0</v>
      </c>
      <c r="L120" s="49">
        <v>0</v>
      </c>
      <c r="M120" s="45">
        <v>102</v>
      </c>
    </row>
    <row r="121" spans="1:13" x14ac:dyDescent="0.2">
      <c r="A121" s="11">
        <f t="shared" si="15"/>
        <v>0</v>
      </c>
      <c r="B121" s="74">
        <v>48426</v>
      </c>
      <c r="C121" s="83" t="s">
        <v>75</v>
      </c>
      <c r="D121" s="103">
        <v>0</v>
      </c>
      <c r="E121" s="48">
        <v>0</v>
      </c>
      <c r="F121" s="104" t="s">
        <v>75</v>
      </c>
      <c r="G121" s="49">
        <v>0</v>
      </c>
      <c r="H121" s="105" t="s">
        <v>75</v>
      </c>
      <c r="I121" s="49">
        <v>0</v>
      </c>
      <c r="J121" s="49"/>
      <c r="K121" s="49">
        <v>0</v>
      </c>
      <c r="L121" s="49">
        <v>0</v>
      </c>
      <c r="M121" s="45">
        <v>103</v>
      </c>
    </row>
    <row r="122" spans="1:13" x14ac:dyDescent="0.2">
      <c r="A122" s="11">
        <f t="shared" si="15"/>
        <v>0</v>
      </c>
      <c r="B122" s="74">
        <v>48457</v>
      </c>
      <c r="C122" s="83" t="s">
        <v>75</v>
      </c>
      <c r="D122" s="103">
        <v>0</v>
      </c>
      <c r="E122" s="48">
        <v>0</v>
      </c>
      <c r="F122" s="104" t="s">
        <v>75</v>
      </c>
      <c r="G122" s="49">
        <v>0</v>
      </c>
      <c r="H122" s="105" t="s">
        <v>75</v>
      </c>
      <c r="I122" s="49">
        <v>0</v>
      </c>
      <c r="J122" s="49"/>
      <c r="K122" s="49">
        <v>0</v>
      </c>
      <c r="L122" s="49">
        <v>0</v>
      </c>
      <c r="M122" s="45">
        <v>104</v>
      </c>
    </row>
    <row r="123" spans="1:13" x14ac:dyDescent="0.2">
      <c r="A123" s="11">
        <f t="shared" si="15"/>
        <v>0</v>
      </c>
      <c r="B123" s="74">
        <v>48487</v>
      </c>
      <c r="C123" s="83" t="s">
        <v>75</v>
      </c>
      <c r="D123" s="103">
        <v>0</v>
      </c>
      <c r="E123" s="48">
        <v>0</v>
      </c>
      <c r="F123" s="104" t="s">
        <v>75</v>
      </c>
      <c r="G123" s="49">
        <v>0</v>
      </c>
      <c r="H123" s="105" t="s">
        <v>75</v>
      </c>
      <c r="I123" s="49">
        <v>0</v>
      </c>
      <c r="J123" s="49"/>
      <c r="K123" s="49">
        <v>0</v>
      </c>
      <c r="L123" s="49">
        <v>0</v>
      </c>
      <c r="M123" s="45">
        <v>105</v>
      </c>
    </row>
    <row r="124" spans="1:13" x14ac:dyDescent="0.2">
      <c r="A124" s="11">
        <f t="shared" si="15"/>
        <v>0</v>
      </c>
      <c r="B124" s="74">
        <v>48518</v>
      </c>
      <c r="C124" s="83" t="s">
        <v>75</v>
      </c>
      <c r="D124" s="103">
        <v>0</v>
      </c>
      <c r="E124" s="48">
        <v>0</v>
      </c>
      <c r="F124" s="104" t="s">
        <v>75</v>
      </c>
      <c r="G124" s="49">
        <v>0</v>
      </c>
      <c r="H124" s="105" t="s">
        <v>75</v>
      </c>
      <c r="I124" s="49">
        <v>0</v>
      </c>
      <c r="J124" s="49"/>
      <c r="K124" s="49">
        <v>0</v>
      </c>
      <c r="L124" s="49">
        <v>0</v>
      </c>
      <c r="M124" s="45">
        <v>106</v>
      </c>
    </row>
    <row r="125" spans="1:13" x14ac:dyDescent="0.2">
      <c r="A125" s="11">
        <f t="shared" si="15"/>
        <v>0</v>
      </c>
      <c r="B125" s="74">
        <v>48548</v>
      </c>
      <c r="C125" s="83" t="s">
        <v>75</v>
      </c>
      <c r="D125" s="103">
        <v>0</v>
      </c>
      <c r="E125" s="48">
        <v>0</v>
      </c>
      <c r="F125" s="104" t="s">
        <v>75</v>
      </c>
      <c r="G125" s="49">
        <v>0</v>
      </c>
      <c r="H125" s="105" t="s">
        <v>75</v>
      </c>
      <c r="I125" s="49">
        <v>0</v>
      </c>
      <c r="J125" s="49"/>
      <c r="K125" s="49">
        <v>0</v>
      </c>
      <c r="L125" s="49">
        <v>0</v>
      </c>
      <c r="M125" s="45">
        <v>107</v>
      </c>
    </row>
    <row r="126" spans="1:13" x14ac:dyDescent="0.2">
      <c r="A126" s="11">
        <f t="shared" si="15"/>
        <v>0</v>
      </c>
      <c r="B126" s="74">
        <v>48579</v>
      </c>
      <c r="C126" s="83" t="s">
        <v>75</v>
      </c>
      <c r="D126" s="103">
        <v>0</v>
      </c>
      <c r="E126" s="48">
        <v>0</v>
      </c>
      <c r="F126" s="104" t="s">
        <v>75</v>
      </c>
      <c r="G126" s="49">
        <v>0</v>
      </c>
      <c r="H126" s="105" t="s">
        <v>75</v>
      </c>
      <c r="I126" s="49">
        <v>0</v>
      </c>
      <c r="J126" s="49"/>
      <c r="K126" s="49">
        <v>0</v>
      </c>
      <c r="L126" s="49">
        <v>0</v>
      </c>
      <c r="M126" s="45">
        <v>108</v>
      </c>
    </row>
    <row r="127" spans="1:13" x14ac:dyDescent="0.2">
      <c r="A127" s="11">
        <f t="shared" si="15"/>
        <v>0</v>
      </c>
      <c r="B127" s="74">
        <v>48610</v>
      </c>
      <c r="C127" s="83" t="s">
        <v>75</v>
      </c>
      <c r="D127" s="103">
        <v>0</v>
      </c>
      <c r="E127" s="48">
        <v>0</v>
      </c>
      <c r="F127" s="104" t="s">
        <v>75</v>
      </c>
      <c r="G127" s="49">
        <v>0</v>
      </c>
      <c r="H127" s="105" t="s">
        <v>75</v>
      </c>
      <c r="I127" s="49">
        <v>0</v>
      </c>
      <c r="J127" s="49"/>
      <c r="K127" s="49">
        <v>0</v>
      </c>
      <c r="L127" s="49">
        <v>0</v>
      </c>
      <c r="M127" s="45">
        <v>109</v>
      </c>
    </row>
    <row r="128" spans="1:13" x14ac:dyDescent="0.2">
      <c r="A128" s="11">
        <f t="shared" si="15"/>
        <v>0</v>
      </c>
      <c r="B128" s="74">
        <v>48638</v>
      </c>
      <c r="C128" s="83" t="s">
        <v>75</v>
      </c>
      <c r="D128" s="103">
        <v>0</v>
      </c>
      <c r="E128" s="48">
        <v>0</v>
      </c>
      <c r="F128" s="104" t="s">
        <v>75</v>
      </c>
      <c r="G128" s="49">
        <v>0</v>
      </c>
      <c r="H128" s="105" t="s">
        <v>75</v>
      </c>
      <c r="I128" s="49">
        <v>0</v>
      </c>
      <c r="J128" s="49"/>
      <c r="K128" s="49">
        <v>0</v>
      </c>
      <c r="L128" s="49">
        <v>0</v>
      </c>
      <c r="M128" s="45">
        <v>110</v>
      </c>
    </row>
    <row r="129" spans="1:13" x14ac:dyDescent="0.2">
      <c r="A129" s="11">
        <f t="shared" si="15"/>
        <v>0</v>
      </c>
      <c r="B129" s="74">
        <v>48669</v>
      </c>
      <c r="C129" s="83" t="s">
        <v>75</v>
      </c>
      <c r="D129" s="103">
        <v>0</v>
      </c>
      <c r="E129" s="48">
        <v>0</v>
      </c>
      <c r="F129" s="104" t="s">
        <v>75</v>
      </c>
      <c r="G129" s="49">
        <v>0</v>
      </c>
      <c r="H129" s="105" t="s">
        <v>75</v>
      </c>
      <c r="I129" s="49">
        <v>0</v>
      </c>
      <c r="J129" s="49"/>
      <c r="K129" s="49">
        <v>0</v>
      </c>
      <c r="L129" s="49">
        <v>0</v>
      </c>
      <c r="M129" s="45">
        <v>111</v>
      </c>
    </row>
    <row r="130" spans="1:13" x14ac:dyDescent="0.2">
      <c r="A130" s="11">
        <f t="shared" si="15"/>
        <v>0</v>
      </c>
      <c r="B130" s="74">
        <v>48699</v>
      </c>
      <c r="C130" s="83" t="s">
        <v>75</v>
      </c>
      <c r="D130" s="103">
        <v>0</v>
      </c>
      <c r="E130" s="48">
        <v>0</v>
      </c>
      <c r="F130" s="104" t="s">
        <v>75</v>
      </c>
      <c r="G130" s="49">
        <v>0</v>
      </c>
      <c r="H130" s="105" t="s">
        <v>75</v>
      </c>
      <c r="I130" s="49">
        <v>0</v>
      </c>
      <c r="J130" s="49"/>
      <c r="K130" s="49">
        <v>0</v>
      </c>
      <c r="L130" s="49">
        <v>0</v>
      </c>
      <c r="M130" s="45">
        <v>112</v>
      </c>
    </row>
    <row r="131" spans="1:13" x14ac:dyDescent="0.2">
      <c r="A131" s="11">
        <f t="shared" si="15"/>
        <v>0</v>
      </c>
      <c r="B131" s="74">
        <v>48730</v>
      </c>
      <c r="C131" s="83" t="s">
        <v>75</v>
      </c>
      <c r="D131" s="103">
        <v>0</v>
      </c>
      <c r="E131" s="48">
        <v>0</v>
      </c>
      <c r="F131" s="104" t="s">
        <v>75</v>
      </c>
      <c r="G131" s="49">
        <v>0</v>
      </c>
      <c r="H131" s="105" t="s">
        <v>75</v>
      </c>
      <c r="I131" s="49">
        <v>0</v>
      </c>
      <c r="J131" s="49"/>
      <c r="K131" s="49">
        <v>0</v>
      </c>
      <c r="L131" s="49">
        <v>0</v>
      </c>
      <c r="M131" s="45">
        <v>113</v>
      </c>
    </row>
    <row r="132" spans="1:13" x14ac:dyDescent="0.2">
      <c r="A132" s="11">
        <f t="shared" si="15"/>
        <v>0</v>
      </c>
      <c r="B132" s="74">
        <v>48760</v>
      </c>
      <c r="C132" s="83" t="s">
        <v>75</v>
      </c>
      <c r="D132" s="103">
        <v>0</v>
      </c>
      <c r="E132" s="48">
        <v>0</v>
      </c>
      <c r="F132" s="104" t="s">
        <v>75</v>
      </c>
      <c r="G132" s="49">
        <v>0</v>
      </c>
      <c r="H132" s="105" t="s">
        <v>75</v>
      </c>
      <c r="I132" s="49">
        <v>0</v>
      </c>
      <c r="J132" s="49"/>
      <c r="K132" s="49">
        <v>0</v>
      </c>
      <c r="L132" s="49">
        <v>0</v>
      </c>
      <c r="M132" s="45">
        <v>114</v>
      </c>
    </row>
    <row r="133" spans="1:13" x14ac:dyDescent="0.2">
      <c r="A133" s="11">
        <f t="shared" si="15"/>
        <v>0</v>
      </c>
      <c r="B133" s="74">
        <v>48791</v>
      </c>
      <c r="C133" s="83" t="s">
        <v>75</v>
      </c>
      <c r="D133" s="103">
        <v>0</v>
      </c>
      <c r="E133" s="48">
        <v>0</v>
      </c>
      <c r="F133" s="104" t="s">
        <v>75</v>
      </c>
      <c r="G133" s="49">
        <v>0</v>
      </c>
      <c r="H133" s="105" t="s">
        <v>75</v>
      </c>
      <c r="I133" s="49">
        <v>0</v>
      </c>
      <c r="J133" s="49"/>
      <c r="K133" s="49">
        <v>0</v>
      </c>
      <c r="L133" s="49">
        <v>0</v>
      </c>
      <c r="M133" s="45">
        <v>115</v>
      </c>
    </row>
    <row r="134" spans="1:13" x14ac:dyDescent="0.2">
      <c r="A134" s="11">
        <f t="shared" si="15"/>
        <v>0</v>
      </c>
      <c r="B134" s="74">
        <v>48822</v>
      </c>
      <c r="C134" s="83" t="s">
        <v>75</v>
      </c>
      <c r="D134" s="103">
        <v>0</v>
      </c>
      <c r="E134" s="48">
        <v>0</v>
      </c>
      <c r="F134" s="104" t="s">
        <v>75</v>
      </c>
      <c r="G134" s="49">
        <v>0</v>
      </c>
      <c r="H134" s="105" t="s">
        <v>75</v>
      </c>
      <c r="I134" s="49">
        <v>0</v>
      </c>
      <c r="J134" s="49"/>
      <c r="K134" s="49">
        <v>0</v>
      </c>
      <c r="L134" s="49">
        <v>0</v>
      </c>
      <c r="M134" s="45">
        <v>116</v>
      </c>
    </row>
    <row r="135" spans="1:13" x14ac:dyDescent="0.2">
      <c r="A135" s="11">
        <f t="shared" si="15"/>
        <v>0</v>
      </c>
      <c r="B135" s="74">
        <v>48852</v>
      </c>
      <c r="C135" s="83" t="s">
        <v>75</v>
      </c>
      <c r="D135" s="103">
        <v>0</v>
      </c>
      <c r="E135" s="48">
        <v>0</v>
      </c>
      <c r="F135" s="104" t="s">
        <v>75</v>
      </c>
      <c r="G135" s="49">
        <v>0</v>
      </c>
      <c r="H135" s="105" t="s">
        <v>75</v>
      </c>
      <c r="I135" s="49">
        <v>0</v>
      </c>
      <c r="J135" s="49"/>
      <c r="K135" s="49">
        <v>0</v>
      </c>
      <c r="L135" s="49">
        <v>0</v>
      </c>
      <c r="M135" s="45">
        <v>117</v>
      </c>
    </row>
    <row r="136" spans="1:13" x14ac:dyDescent="0.2">
      <c r="A136" s="11">
        <f t="shared" si="15"/>
        <v>0</v>
      </c>
      <c r="B136" s="74">
        <v>48883</v>
      </c>
      <c r="C136" s="83" t="s">
        <v>75</v>
      </c>
      <c r="D136" s="103">
        <v>0</v>
      </c>
      <c r="E136" s="48">
        <v>0</v>
      </c>
      <c r="F136" s="104" t="s">
        <v>75</v>
      </c>
      <c r="G136" s="49">
        <v>0</v>
      </c>
      <c r="H136" s="105" t="s">
        <v>75</v>
      </c>
      <c r="I136" s="49">
        <v>0</v>
      </c>
      <c r="J136" s="49"/>
      <c r="K136" s="49">
        <v>0</v>
      </c>
      <c r="L136" s="49">
        <v>0</v>
      </c>
      <c r="M136" s="45">
        <v>118</v>
      </c>
    </row>
    <row r="137" spans="1:13" x14ac:dyDescent="0.2">
      <c r="A137" s="11">
        <f t="shared" si="15"/>
        <v>0</v>
      </c>
      <c r="B137" s="74">
        <v>48913</v>
      </c>
      <c r="C137" s="83" t="s">
        <v>75</v>
      </c>
      <c r="D137" s="103">
        <v>0</v>
      </c>
      <c r="E137" s="48">
        <v>0</v>
      </c>
      <c r="F137" s="104" t="s">
        <v>75</v>
      </c>
      <c r="G137" s="49">
        <v>0</v>
      </c>
      <c r="H137" s="105" t="s">
        <v>75</v>
      </c>
      <c r="I137" s="49">
        <v>0</v>
      </c>
      <c r="J137" s="49"/>
      <c r="K137" s="49">
        <v>0</v>
      </c>
      <c r="L137" s="49">
        <v>0</v>
      </c>
      <c r="M137" s="45">
        <v>119</v>
      </c>
    </row>
    <row r="138" spans="1:13" x14ac:dyDescent="0.2">
      <c r="A138" s="11">
        <f t="shared" si="15"/>
        <v>0</v>
      </c>
      <c r="B138" s="74">
        <v>48944</v>
      </c>
      <c r="C138" s="83" t="s">
        <v>75</v>
      </c>
      <c r="D138" s="103">
        <v>0</v>
      </c>
      <c r="E138" s="48">
        <v>0</v>
      </c>
      <c r="F138" s="104" t="s">
        <v>75</v>
      </c>
      <c r="G138" s="49">
        <v>0</v>
      </c>
      <c r="H138" s="105" t="s">
        <v>75</v>
      </c>
      <c r="I138" s="49">
        <v>0</v>
      </c>
      <c r="J138" s="49"/>
      <c r="K138" s="49">
        <v>0</v>
      </c>
      <c r="L138" s="49">
        <v>0</v>
      </c>
      <c r="M138" s="45">
        <v>120</v>
      </c>
    </row>
    <row r="139" spans="1:13" x14ac:dyDescent="0.2">
      <c r="A139" s="11">
        <f t="shared" si="15"/>
        <v>0</v>
      </c>
      <c r="B139" s="74">
        <v>48975</v>
      </c>
      <c r="C139" s="83" t="s">
        <v>75</v>
      </c>
      <c r="D139" s="103">
        <v>0</v>
      </c>
      <c r="E139" s="48">
        <v>0</v>
      </c>
      <c r="F139" s="104" t="s">
        <v>75</v>
      </c>
      <c r="G139" s="49">
        <v>0</v>
      </c>
      <c r="H139" s="105" t="s">
        <v>75</v>
      </c>
      <c r="I139" s="49">
        <v>0</v>
      </c>
      <c r="J139" s="49"/>
      <c r="K139" s="49">
        <v>0</v>
      </c>
      <c r="L139" s="49">
        <v>0</v>
      </c>
      <c r="M139" s="45">
        <v>121</v>
      </c>
    </row>
    <row r="140" spans="1:13" x14ac:dyDescent="0.2">
      <c r="A140" s="11">
        <f t="shared" si="15"/>
        <v>0</v>
      </c>
      <c r="B140" s="74">
        <v>49003</v>
      </c>
      <c r="C140" s="83" t="s">
        <v>75</v>
      </c>
      <c r="D140" s="103">
        <v>0</v>
      </c>
      <c r="E140" s="48">
        <v>0</v>
      </c>
      <c r="F140" s="104" t="s">
        <v>75</v>
      </c>
      <c r="G140" s="49">
        <v>0</v>
      </c>
      <c r="H140" s="105" t="s">
        <v>75</v>
      </c>
      <c r="I140" s="49">
        <v>0</v>
      </c>
      <c r="J140" s="49"/>
      <c r="K140" s="49">
        <v>0</v>
      </c>
      <c r="L140" s="49">
        <v>0</v>
      </c>
      <c r="M140" s="45">
        <v>122</v>
      </c>
    </row>
    <row r="141" spans="1:13" x14ac:dyDescent="0.2">
      <c r="A141" s="11">
        <f t="shared" si="15"/>
        <v>0</v>
      </c>
      <c r="B141" s="74">
        <v>49034</v>
      </c>
      <c r="C141" s="83" t="s">
        <v>75</v>
      </c>
      <c r="D141" s="103">
        <v>0</v>
      </c>
      <c r="E141" s="48">
        <v>0</v>
      </c>
      <c r="F141" s="104" t="s">
        <v>75</v>
      </c>
      <c r="G141" s="49">
        <v>0</v>
      </c>
      <c r="H141" s="105" t="s">
        <v>75</v>
      </c>
      <c r="I141" s="49">
        <v>0</v>
      </c>
      <c r="J141" s="49"/>
      <c r="K141" s="49">
        <v>0</v>
      </c>
      <c r="L141" s="49">
        <v>0</v>
      </c>
      <c r="M141" s="45">
        <v>123</v>
      </c>
    </row>
    <row r="142" spans="1:13" x14ac:dyDescent="0.2">
      <c r="A142" s="11">
        <f t="shared" si="15"/>
        <v>0</v>
      </c>
      <c r="B142" s="74">
        <v>49064</v>
      </c>
      <c r="C142" s="83" t="s">
        <v>75</v>
      </c>
      <c r="D142" s="103">
        <v>0</v>
      </c>
      <c r="E142" s="48">
        <v>0</v>
      </c>
      <c r="F142" s="104" t="s">
        <v>75</v>
      </c>
      <c r="G142" s="49">
        <v>0</v>
      </c>
      <c r="H142" s="105" t="s">
        <v>75</v>
      </c>
      <c r="I142" s="49">
        <v>0</v>
      </c>
      <c r="J142" s="49"/>
      <c r="K142" s="49">
        <v>0</v>
      </c>
      <c r="L142" s="49">
        <v>0</v>
      </c>
      <c r="M142" s="45">
        <v>124</v>
      </c>
    </row>
    <row r="143" spans="1:13" x14ac:dyDescent="0.2">
      <c r="A143" s="11">
        <f t="shared" si="15"/>
        <v>0</v>
      </c>
      <c r="B143" s="74">
        <v>49095</v>
      </c>
      <c r="C143" s="83" t="s">
        <v>75</v>
      </c>
      <c r="D143" s="103">
        <v>0</v>
      </c>
      <c r="E143" s="48">
        <v>0</v>
      </c>
      <c r="F143" s="104" t="s">
        <v>75</v>
      </c>
      <c r="G143" s="49">
        <v>0</v>
      </c>
      <c r="H143" s="105" t="s">
        <v>75</v>
      </c>
      <c r="I143" s="49">
        <v>0</v>
      </c>
      <c r="J143" s="49"/>
      <c r="K143" s="49">
        <v>0</v>
      </c>
      <c r="L143" s="49">
        <v>0</v>
      </c>
      <c r="M143" s="45">
        <v>125</v>
      </c>
    </row>
    <row r="144" spans="1:13" x14ac:dyDescent="0.2">
      <c r="A144" s="11">
        <f t="shared" si="15"/>
        <v>0</v>
      </c>
      <c r="B144" s="74">
        <v>49125</v>
      </c>
      <c r="C144" s="83" t="s">
        <v>75</v>
      </c>
      <c r="D144" s="103">
        <v>0</v>
      </c>
      <c r="E144" s="48">
        <v>0</v>
      </c>
      <c r="F144" s="104" t="s">
        <v>75</v>
      </c>
      <c r="G144" s="49">
        <v>0</v>
      </c>
      <c r="H144" s="105" t="s">
        <v>75</v>
      </c>
      <c r="I144" s="49">
        <v>0</v>
      </c>
      <c r="J144" s="49"/>
      <c r="K144" s="49">
        <v>0</v>
      </c>
      <c r="L144" s="49">
        <v>0</v>
      </c>
      <c r="M144" s="45">
        <v>126</v>
      </c>
    </row>
    <row r="145" spans="1:13" x14ac:dyDescent="0.2">
      <c r="A145" s="11">
        <f t="shared" si="15"/>
        <v>0</v>
      </c>
      <c r="B145" s="74">
        <v>49156</v>
      </c>
      <c r="C145" s="83" t="s">
        <v>75</v>
      </c>
      <c r="D145" s="103">
        <v>0</v>
      </c>
      <c r="E145" s="48">
        <v>0</v>
      </c>
      <c r="F145" s="104" t="s">
        <v>75</v>
      </c>
      <c r="G145" s="49">
        <v>0</v>
      </c>
      <c r="H145" s="105" t="s">
        <v>75</v>
      </c>
      <c r="I145" s="49">
        <v>0</v>
      </c>
      <c r="J145" s="49"/>
      <c r="K145" s="49">
        <v>0</v>
      </c>
      <c r="L145" s="49">
        <v>0</v>
      </c>
      <c r="M145" s="45">
        <v>127</v>
      </c>
    </row>
    <row r="146" spans="1:13" x14ac:dyDescent="0.2">
      <c r="A146" s="11">
        <f t="shared" si="15"/>
        <v>0</v>
      </c>
      <c r="B146" s="74">
        <v>49187</v>
      </c>
      <c r="C146" s="83" t="s">
        <v>75</v>
      </c>
      <c r="D146" s="103">
        <v>0</v>
      </c>
      <c r="E146" s="48">
        <v>0</v>
      </c>
      <c r="F146" s="104" t="s">
        <v>75</v>
      </c>
      <c r="G146" s="49">
        <v>0</v>
      </c>
      <c r="H146" s="105" t="s">
        <v>75</v>
      </c>
      <c r="I146" s="49">
        <v>0</v>
      </c>
      <c r="J146" s="49"/>
      <c r="K146" s="49">
        <v>0</v>
      </c>
      <c r="L146" s="49">
        <v>0</v>
      </c>
      <c r="M146" s="45">
        <v>128</v>
      </c>
    </row>
    <row r="147" spans="1:13" x14ac:dyDescent="0.2">
      <c r="A147" s="11">
        <f t="shared" si="15"/>
        <v>0</v>
      </c>
      <c r="B147" s="74">
        <v>49217</v>
      </c>
      <c r="C147" s="83" t="s">
        <v>75</v>
      </c>
      <c r="D147" s="103">
        <v>0</v>
      </c>
      <c r="E147" s="48">
        <v>0</v>
      </c>
      <c r="F147" s="104" t="s">
        <v>75</v>
      </c>
      <c r="G147" s="49">
        <v>0</v>
      </c>
      <c r="H147" s="105" t="s">
        <v>75</v>
      </c>
      <c r="I147" s="49">
        <v>0</v>
      </c>
      <c r="J147" s="49"/>
      <c r="K147" s="49">
        <v>0</v>
      </c>
      <c r="L147" s="49">
        <v>0</v>
      </c>
      <c r="M147" s="45">
        <v>129</v>
      </c>
    </row>
    <row r="148" spans="1:13" x14ac:dyDescent="0.2">
      <c r="A148" s="11">
        <f t="shared" ref="A148:A211" si="16">IF(E148&gt;0,1,0)</f>
        <v>0</v>
      </c>
      <c r="B148" s="74">
        <v>49248</v>
      </c>
      <c r="C148" s="83" t="s">
        <v>75</v>
      </c>
      <c r="D148" s="103">
        <v>0</v>
      </c>
      <c r="E148" s="48">
        <v>0</v>
      </c>
      <c r="F148" s="104" t="s">
        <v>75</v>
      </c>
      <c r="G148" s="49">
        <v>0</v>
      </c>
      <c r="H148" s="105" t="s">
        <v>75</v>
      </c>
      <c r="I148" s="49">
        <v>0</v>
      </c>
      <c r="J148" s="49"/>
      <c r="K148" s="49">
        <v>0</v>
      </c>
      <c r="L148" s="49">
        <v>0</v>
      </c>
      <c r="M148" s="45">
        <v>130</v>
      </c>
    </row>
    <row r="149" spans="1:13" x14ac:dyDescent="0.2">
      <c r="A149" s="11">
        <f t="shared" si="16"/>
        <v>0</v>
      </c>
      <c r="B149" s="74">
        <v>49278</v>
      </c>
      <c r="C149" s="83" t="s">
        <v>75</v>
      </c>
      <c r="D149" s="103">
        <v>0</v>
      </c>
      <c r="E149" s="48">
        <v>0</v>
      </c>
      <c r="F149" s="104" t="s">
        <v>75</v>
      </c>
      <c r="G149" s="49">
        <v>0</v>
      </c>
      <c r="H149" s="105" t="s">
        <v>75</v>
      </c>
      <c r="I149" s="49">
        <v>0</v>
      </c>
      <c r="J149" s="49"/>
      <c r="K149" s="49">
        <v>0</v>
      </c>
      <c r="L149" s="49">
        <v>0</v>
      </c>
      <c r="M149" s="45">
        <v>131</v>
      </c>
    </row>
    <row r="150" spans="1:13" x14ac:dyDescent="0.2">
      <c r="A150" s="11">
        <f t="shared" si="16"/>
        <v>0</v>
      </c>
      <c r="B150" s="74">
        <v>49309</v>
      </c>
      <c r="C150" s="83" t="s">
        <v>75</v>
      </c>
      <c r="D150" s="103">
        <v>0</v>
      </c>
      <c r="E150" s="48">
        <v>0</v>
      </c>
      <c r="F150" s="104" t="s">
        <v>75</v>
      </c>
      <c r="G150" s="49">
        <v>0</v>
      </c>
      <c r="H150" s="105" t="s">
        <v>75</v>
      </c>
      <c r="I150" s="49">
        <v>0</v>
      </c>
      <c r="J150" s="49"/>
      <c r="K150" s="49">
        <v>0</v>
      </c>
      <c r="L150" s="49">
        <v>0</v>
      </c>
      <c r="M150" s="45">
        <v>132</v>
      </c>
    </row>
    <row r="151" spans="1:13" x14ac:dyDescent="0.2">
      <c r="A151" s="11">
        <f t="shared" si="16"/>
        <v>0</v>
      </c>
      <c r="B151" s="74">
        <v>49340</v>
      </c>
      <c r="C151" s="83" t="s">
        <v>75</v>
      </c>
      <c r="D151" s="103">
        <v>0</v>
      </c>
      <c r="E151" s="48">
        <v>0</v>
      </c>
      <c r="F151" s="104" t="s">
        <v>75</v>
      </c>
      <c r="G151" s="49">
        <v>0</v>
      </c>
      <c r="H151" s="105" t="s">
        <v>75</v>
      </c>
      <c r="I151" s="49">
        <v>0</v>
      </c>
      <c r="J151" s="49"/>
      <c r="K151" s="49">
        <v>0</v>
      </c>
      <c r="L151" s="49">
        <v>0</v>
      </c>
      <c r="M151" s="45">
        <v>133</v>
      </c>
    </row>
    <row r="152" spans="1:13" x14ac:dyDescent="0.2">
      <c r="A152" s="11">
        <f t="shared" si="16"/>
        <v>0</v>
      </c>
      <c r="B152" s="74">
        <v>49368</v>
      </c>
      <c r="C152" s="83" t="s">
        <v>75</v>
      </c>
      <c r="D152" s="103">
        <v>0</v>
      </c>
      <c r="E152" s="48">
        <v>0</v>
      </c>
      <c r="F152" s="104" t="s">
        <v>75</v>
      </c>
      <c r="G152" s="49">
        <v>0</v>
      </c>
      <c r="H152" s="105" t="s">
        <v>75</v>
      </c>
      <c r="I152" s="49">
        <v>0</v>
      </c>
      <c r="J152" s="49"/>
      <c r="K152" s="49">
        <v>0</v>
      </c>
      <c r="L152" s="49">
        <v>0</v>
      </c>
      <c r="M152" s="45">
        <v>134</v>
      </c>
    </row>
    <row r="153" spans="1:13" x14ac:dyDescent="0.2">
      <c r="A153" s="11">
        <f t="shared" si="16"/>
        <v>0</v>
      </c>
      <c r="B153" s="74">
        <v>49399</v>
      </c>
      <c r="C153" s="83" t="s">
        <v>75</v>
      </c>
      <c r="D153" s="103">
        <v>0</v>
      </c>
      <c r="E153" s="48">
        <v>0</v>
      </c>
      <c r="F153" s="104" t="s">
        <v>75</v>
      </c>
      <c r="G153" s="49">
        <v>0</v>
      </c>
      <c r="H153" s="105" t="s">
        <v>75</v>
      </c>
      <c r="I153" s="49">
        <v>0</v>
      </c>
      <c r="J153" s="49"/>
      <c r="K153" s="49">
        <v>0</v>
      </c>
      <c r="L153" s="49">
        <v>0</v>
      </c>
      <c r="M153" s="45">
        <v>135</v>
      </c>
    </row>
    <row r="154" spans="1:13" x14ac:dyDescent="0.2">
      <c r="A154" s="11">
        <f t="shared" si="16"/>
        <v>0</v>
      </c>
      <c r="B154" s="74">
        <v>49429</v>
      </c>
      <c r="C154" s="83" t="s">
        <v>75</v>
      </c>
      <c r="D154" s="103">
        <v>0</v>
      </c>
      <c r="E154" s="48">
        <v>0</v>
      </c>
      <c r="F154" s="104" t="s">
        <v>75</v>
      </c>
      <c r="G154" s="49">
        <v>0</v>
      </c>
      <c r="H154" s="105" t="s">
        <v>75</v>
      </c>
      <c r="I154" s="49">
        <v>0</v>
      </c>
      <c r="J154" s="49"/>
      <c r="K154" s="49">
        <v>0</v>
      </c>
      <c r="L154" s="49">
        <v>0</v>
      </c>
      <c r="M154" s="45">
        <v>136</v>
      </c>
    </row>
    <row r="155" spans="1:13" x14ac:dyDescent="0.2">
      <c r="A155" s="11">
        <f t="shared" si="16"/>
        <v>0</v>
      </c>
      <c r="B155" s="74">
        <v>49460</v>
      </c>
      <c r="C155" s="83" t="s">
        <v>75</v>
      </c>
      <c r="D155" s="103">
        <v>0</v>
      </c>
      <c r="E155" s="48">
        <v>0</v>
      </c>
      <c r="F155" s="104" t="s">
        <v>75</v>
      </c>
      <c r="G155" s="49">
        <v>0</v>
      </c>
      <c r="H155" s="105" t="s">
        <v>75</v>
      </c>
      <c r="I155" s="49">
        <v>0</v>
      </c>
      <c r="J155" s="49"/>
      <c r="K155" s="49">
        <v>0</v>
      </c>
      <c r="L155" s="49">
        <v>0</v>
      </c>
      <c r="M155" s="45">
        <v>137</v>
      </c>
    </row>
    <row r="156" spans="1:13" x14ac:dyDescent="0.2">
      <c r="A156" s="11">
        <f t="shared" si="16"/>
        <v>0</v>
      </c>
      <c r="B156" s="74">
        <v>49490</v>
      </c>
      <c r="C156" s="83" t="s">
        <v>75</v>
      </c>
      <c r="D156" s="103">
        <v>0</v>
      </c>
      <c r="E156" s="48">
        <v>0</v>
      </c>
      <c r="F156" s="104" t="s">
        <v>75</v>
      </c>
      <c r="G156" s="49">
        <v>0</v>
      </c>
      <c r="H156" s="105" t="s">
        <v>75</v>
      </c>
      <c r="I156" s="49">
        <v>0</v>
      </c>
      <c r="J156" s="49"/>
      <c r="K156" s="49">
        <v>0</v>
      </c>
      <c r="L156" s="49">
        <v>0</v>
      </c>
      <c r="M156" s="45">
        <v>138</v>
      </c>
    </row>
    <row r="157" spans="1:13" x14ac:dyDescent="0.2">
      <c r="A157" s="11">
        <f t="shared" si="16"/>
        <v>0</v>
      </c>
      <c r="B157" s="74">
        <v>49521</v>
      </c>
      <c r="C157" s="83" t="s">
        <v>75</v>
      </c>
      <c r="D157" s="103">
        <v>0</v>
      </c>
      <c r="E157" s="48">
        <v>0</v>
      </c>
      <c r="F157" s="104" t="s">
        <v>75</v>
      </c>
      <c r="G157" s="49">
        <v>0</v>
      </c>
      <c r="H157" s="105" t="s">
        <v>75</v>
      </c>
      <c r="I157" s="49">
        <v>0</v>
      </c>
      <c r="J157" s="49"/>
      <c r="K157" s="49">
        <v>0</v>
      </c>
      <c r="L157" s="49">
        <v>0</v>
      </c>
      <c r="M157" s="45">
        <v>139</v>
      </c>
    </row>
    <row r="158" spans="1:13" x14ac:dyDescent="0.2">
      <c r="A158" s="11">
        <f t="shared" si="16"/>
        <v>0</v>
      </c>
      <c r="B158" s="74">
        <v>49552</v>
      </c>
      <c r="C158" s="83" t="s">
        <v>75</v>
      </c>
      <c r="D158" s="103">
        <v>0</v>
      </c>
      <c r="E158" s="48">
        <v>0</v>
      </c>
      <c r="F158" s="104" t="s">
        <v>75</v>
      </c>
      <c r="G158" s="49">
        <v>0</v>
      </c>
      <c r="H158" s="105" t="s">
        <v>75</v>
      </c>
      <c r="I158" s="49">
        <v>0</v>
      </c>
      <c r="J158" s="49"/>
      <c r="K158" s="49">
        <v>0</v>
      </c>
      <c r="L158" s="49">
        <v>0</v>
      </c>
      <c r="M158" s="45">
        <v>140</v>
      </c>
    </row>
    <row r="159" spans="1:13" x14ac:dyDescent="0.2">
      <c r="A159" s="11">
        <f t="shared" si="16"/>
        <v>0</v>
      </c>
      <c r="B159" s="74">
        <v>49582</v>
      </c>
      <c r="C159" s="83" t="s">
        <v>75</v>
      </c>
      <c r="D159" s="103">
        <v>0</v>
      </c>
      <c r="E159" s="48">
        <v>0</v>
      </c>
      <c r="F159" s="104" t="s">
        <v>75</v>
      </c>
      <c r="G159" s="49">
        <v>0</v>
      </c>
      <c r="H159" s="105" t="s">
        <v>75</v>
      </c>
      <c r="I159" s="49">
        <v>0</v>
      </c>
      <c r="J159" s="49"/>
      <c r="K159" s="49">
        <v>0</v>
      </c>
      <c r="L159" s="49">
        <v>0</v>
      </c>
      <c r="M159" s="45">
        <v>141</v>
      </c>
    </row>
    <row r="160" spans="1:13" x14ac:dyDescent="0.2">
      <c r="A160" s="11">
        <f t="shared" si="16"/>
        <v>0</v>
      </c>
      <c r="B160" s="74">
        <v>49613</v>
      </c>
      <c r="C160" s="83" t="s">
        <v>75</v>
      </c>
      <c r="D160" s="103">
        <v>0</v>
      </c>
      <c r="E160" s="48">
        <v>0</v>
      </c>
      <c r="F160" s="104" t="s">
        <v>75</v>
      </c>
      <c r="G160" s="49">
        <v>0</v>
      </c>
      <c r="H160" s="105" t="s">
        <v>75</v>
      </c>
      <c r="I160" s="49">
        <v>0</v>
      </c>
      <c r="J160" s="49"/>
      <c r="K160" s="49">
        <v>0</v>
      </c>
      <c r="L160" s="49">
        <v>0</v>
      </c>
      <c r="M160" s="45">
        <v>142</v>
      </c>
    </row>
    <row r="161" spans="1:13" x14ac:dyDescent="0.2">
      <c r="A161" s="11">
        <f t="shared" si="16"/>
        <v>0</v>
      </c>
      <c r="B161" s="74">
        <v>49643</v>
      </c>
      <c r="C161" s="83" t="s">
        <v>75</v>
      </c>
      <c r="D161" s="103">
        <v>0</v>
      </c>
      <c r="E161" s="48">
        <v>0</v>
      </c>
      <c r="F161" s="104" t="s">
        <v>75</v>
      </c>
      <c r="G161" s="49">
        <v>0</v>
      </c>
      <c r="H161" s="105" t="s">
        <v>75</v>
      </c>
      <c r="I161" s="49">
        <v>0</v>
      </c>
      <c r="J161" s="49"/>
      <c r="K161" s="49">
        <v>0</v>
      </c>
      <c r="L161" s="49">
        <v>0</v>
      </c>
      <c r="M161" s="45">
        <v>143</v>
      </c>
    </row>
    <row r="162" spans="1:13" x14ac:dyDescent="0.2">
      <c r="A162" s="11">
        <f t="shared" si="16"/>
        <v>0</v>
      </c>
      <c r="B162" s="74">
        <v>49674</v>
      </c>
      <c r="C162" s="83" t="s">
        <v>75</v>
      </c>
      <c r="D162" s="103">
        <v>0</v>
      </c>
      <c r="E162" s="48">
        <v>0</v>
      </c>
      <c r="F162" s="104" t="s">
        <v>75</v>
      </c>
      <c r="G162" s="49">
        <v>0</v>
      </c>
      <c r="H162" s="105" t="s">
        <v>75</v>
      </c>
      <c r="I162" s="49">
        <v>0</v>
      </c>
      <c r="J162" s="49"/>
      <c r="K162" s="49">
        <v>0</v>
      </c>
      <c r="L162" s="49">
        <v>0</v>
      </c>
      <c r="M162" s="45">
        <v>144</v>
      </c>
    </row>
    <row r="163" spans="1:13" x14ac:dyDescent="0.2">
      <c r="A163" s="11">
        <f t="shared" si="16"/>
        <v>0</v>
      </c>
      <c r="B163" s="74">
        <v>49705</v>
      </c>
      <c r="C163" s="83" t="s">
        <v>75</v>
      </c>
      <c r="D163" s="103">
        <v>0</v>
      </c>
      <c r="E163" s="48">
        <v>0</v>
      </c>
      <c r="F163" s="104" t="s">
        <v>75</v>
      </c>
      <c r="G163" s="49">
        <v>0</v>
      </c>
      <c r="H163" s="105" t="s">
        <v>75</v>
      </c>
      <c r="I163" s="49">
        <v>0</v>
      </c>
      <c r="J163" s="49"/>
      <c r="K163" s="49">
        <v>0</v>
      </c>
      <c r="L163" s="49">
        <v>0</v>
      </c>
      <c r="M163" s="45">
        <v>145</v>
      </c>
    </row>
    <row r="164" spans="1:13" x14ac:dyDescent="0.2">
      <c r="A164" s="11">
        <f t="shared" si="16"/>
        <v>0</v>
      </c>
      <c r="B164" s="74">
        <v>49734</v>
      </c>
      <c r="C164" s="83" t="s">
        <v>75</v>
      </c>
      <c r="D164" s="103">
        <v>0</v>
      </c>
      <c r="E164" s="48">
        <v>0</v>
      </c>
      <c r="F164" s="104" t="s">
        <v>75</v>
      </c>
      <c r="G164" s="49">
        <v>0</v>
      </c>
      <c r="H164" s="105" t="s">
        <v>75</v>
      </c>
      <c r="I164" s="49">
        <v>0</v>
      </c>
      <c r="J164" s="49"/>
      <c r="K164" s="49">
        <v>0</v>
      </c>
      <c r="L164" s="49">
        <v>0</v>
      </c>
      <c r="M164" s="45">
        <v>146</v>
      </c>
    </row>
    <row r="165" spans="1:13" x14ac:dyDescent="0.2">
      <c r="A165" s="11">
        <f t="shared" si="16"/>
        <v>0</v>
      </c>
      <c r="B165" s="74">
        <v>49765</v>
      </c>
      <c r="C165" s="83" t="s">
        <v>75</v>
      </c>
      <c r="D165" s="103">
        <v>0</v>
      </c>
      <c r="E165" s="48">
        <v>0</v>
      </c>
      <c r="F165" s="104" t="s">
        <v>75</v>
      </c>
      <c r="G165" s="49">
        <v>0</v>
      </c>
      <c r="H165" s="105" t="s">
        <v>75</v>
      </c>
      <c r="I165" s="49">
        <v>0</v>
      </c>
      <c r="J165" s="49"/>
      <c r="K165" s="49">
        <v>0</v>
      </c>
      <c r="L165" s="49">
        <v>0</v>
      </c>
      <c r="M165" s="45">
        <v>147</v>
      </c>
    </row>
    <row r="166" spans="1:13" x14ac:dyDescent="0.2">
      <c r="A166" s="11">
        <f t="shared" si="16"/>
        <v>0</v>
      </c>
      <c r="B166" s="74">
        <v>49795</v>
      </c>
      <c r="C166" s="83" t="s">
        <v>75</v>
      </c>
      <c r="D166" s="103">
        <v>0</v>
      </c>
      <c r="E166" s="48">
        <v>0</v>
      </c>
      <c r="F166" s="104" t="s">
        <v>75</v>
      </c>
      <c r="G166" s="49">
        <v>0</v>
      </c>
      <c r="H166" s="105" t="s">
        <v>75</v>
      </c>
      <c r="I166" s="49">
        <v>0</v>
      </c>
      <c r="J166" s="49"/>
      <c r="K166" s="49">
        <v>0</v>
      </c>
      <c r="L166" s="49">
        <v>0</v>
      </c>
      <c r="M166" s="45">
        <v>148</v>
      </c>
    </row>
    <row r="167" spans="1:13" x14ac:dyDescent="0.2">
      <c r="A167" s="11">
        <f t="shared" si="16"/>
        <v>0</v>
      </c>
      <c r="B167" s="74">
        <v>49826</v>
      </c>
      <c r="C167" s="83" t="s">
        <v>75</v>
      </c>
      <c r="D167" s="103">
        <v>0</v>
      </c>
      <c r="E167" s="48">
        <v>0</v>
      </c>
      <c r="F167" s="104" t="s">
        <v>75</v>
      </c>
      <c r="G167" s="49">
        <v>0</v>
      </c>
      <c r="H167" s="105" t="s">
        <v>75</v>
      </c>
      <c r="I167" s="49">
        <v>0</v>
      </c>
      <c r="J167" s="49"/>
      <c r="K167" s="49">
        <v>0</v>
      </c>
      <c r="L167" s="49">
        <v>0</v>
      </c>
      <c r="M167" s="45">
        <v>149</v>
      </c>
    </row>
    <row r="168" spans="1:13" x14ac:dyDescent="0.2">
      <c r="A168" s="11">
        <f t="shared" si="16"/>
        <v>0</v>
      </c>
      <c r="B168" s="74">
        <v>49856</v>
      </c>
      <c r="C168" s="83" t="s">
        <v>75</v>
      </c>
      <c r="D168" s="103">
        <v>0</v>
      </c>
      <c r="E168" s="48">
        <v>0</v>
      </c>
      <c r="F168" s="104" t="s">
        <v>75</v>
      </c>
      <c r="G168" s="49">
        <v>0</v>
      </c>
      <c r="H168" s="105" t="s">
        <v>75</v>
      </c>
      <c r="I168" s="49">
        <v>0</v>
      </c>
      <c r="J168" s="49"/>
      <c r="K168" s="49">
        <v>0</v>
      </c>
      <c r="L168" s="49">
        <v>0</v>
      </c>
      <c r="M168" s="45">
        <v>150</v>
      </c>
    </row>
    <row r="169" spans="1:13" x14ac:dyDescent="0.2">
      <c r="A169" s="11">
        <f t="shared" si="16"/>
        <v>0</v>
      </c>
      <c r="B169" s="74">
        <v>49887</v>
      </c>
      <c r="C169" s="83" t="s">
        <v>75</v>
      </c>
      <c r="D169" s="103">
        <v>0</v>
      </c>
      <c r="E169" s="48">
        <v>0</v>
      </c>
      <c r="F169" s="104" t="s">
        <v>75</v>
      </c>
      <c r="G169" s="49">
        <v>0</v>
      </c>
      <c r="H169" s="105" t="s">
        <v>75</v>
      </c>
      <c r="I169" s="49">
        <v>0</v>
      </c>
      <c r="J169" s="49"/>
      <c r="K169" s="49">
        <v>0</v>
      </c>
      <c r="L169" s="49">
        <v>0</v>
      </c>
      <c r="M169" s="45">
        <v>151</v>
      </c>
    </row>
    <row r="170" spans="1:13" x14ac:dyDescent="0.2">
      <c r="A170" s="11">
        <f t="shared" si="16"/>
        <v>0</v>
      </c>
      <c r="B170" s="74">
        <v>49918</v>
      </c>
      <c r="C170" s="83" t="s">
        <v>75</v>
      </c>
      <c r="D170" s="103">
        <v>0</v>
      </c>
      <c r="E170" s="48">
        <v>0</v>
      </c>
      <c r="F170" s="104" t="s">
        <v>75</v>
      </c>
      <c r="G170" s="49">
        <v>0</v>
      </c>
      <c r="H170" s="105" t="s">
        <v>75</v>
      </c>
      <c r="I170" s="49">
        <v>0</v>
      </c>
      <c r="J170" s="49"/>
      <c r="K170" s="49">
        <v>0</v>
      </c>
      <c r="L170" s="49">
        <v>0</v>
      </c>
      <c r="M170" s="45">
        <v>152</v>
      </c>
    </row>
    <row r="171" spans="1:13" x14ac:dyDescent="0.2">
      <c r="A171" s="11">
        <f t="shared" si="16"/>
        <v>0</v>
      </c>
      <c r="B171" s="74">
        <v>49948</v>
      </c>
      <c r="C171" s="83" t="s">
        <v>75</v>
      </c>
      <c r="D171" s="103">
        <v>0</v>
      </c>
      <c r="E171" s="48">
        <v>0</v>
      </c>
      <c r="F171" s="104" t="s">
        <v>75</v>
      </c>
      <c r="G171" s="49">
        <v>0</v>
      </c>
      <c r="H171" s="105" t="s">
        <v>75</v>
      </c>
      <c r="I171" s="49">
        <v>0</v>
      </c>
      <c r="J171" s="49"/>
      <c r="K171" s="49">
        <v>0</v>
      </c>
      <c r="L171" s="49">
        <v>0</v>
      </c>
      <c r="M171" s="45">
        <v>153</v>
      </c>
    </row>
    <row r="172" spans="1:13" x14ac:dyDescent="0.2">
      <c r="A172" s="11">
        <f t="shared" si="16"/>
        <v>0</v>
      </c>
      <c r="B172" s="74">
        <v>49979</v>
      </c>
      <c r="C172" s="83" t="s">
        <v>75</v>
      </c>
      <c r="D172" s="103">
        <v>0</v>
      </c>
      <c r="E172" s="48">
        <v>0</v>
      </c>
      <c r="F172" s="104" t="s">
        <v>75</v>
      </c>
      <c r="G172" s="49">
        <v>0</v>
      </c>
      <c r="H172" s="105" t="s">
        <v>75</v>
      </c>
      <c r="I172" s="49">
        <v>0</v>
      </c>
      <c r="J172" s="49"/>
      <c r="K172" s="49">
        <v>0</v>
      </c>
      <c r="L172" s="49">
        <v>0</v>
      </c>
      <c r="M172" s="45">
        <v>154</v>
      </c>
    </row>
    <row r="173" spans="1:13" x14ac:dyDescent="0.2">
      <c r="A173" s="11">
        <f t="shared" si="16"/>
        <v>0</v>
      </c>
      <c r="B173" s="74">
        <v>50009</v>
      </c>
      <c r="C173" s="83" t="s">
        <v>75</v>
      </c>
      <c r="D173" s="103">
        <v>0</v>
      </c>
      <c r="E173" s="48">
        <v>0</v>
      </c>
      <c r="F173" s="104" t="s">
        <v>75</v>
      </c>
      <c r="G173" s="49">
        <v>0</v>
      </c>
      <c r="H173" s="105" t="s">
        <v>75</v>
      </c>
      <c r="I173" s="49">
        <v>0</v>
      </c>
      <c r="J173" s="49"/>
      <c r="K173" s="49">
        <v>0</v>
      </c>
      <c r="L173" s="49">
        <v>0</v>
      </c>
      <c r="M173" s="45">
        <v>155</v>
      </c>
    </row>
    <row r="174" spans="1:13" x14ac:dyDescent="0.2">
      <c r="A174" s="11">
        <f t="shared" si="16"/>
        <v>0</v>
      </c>
      <c r="B174" s="74">
        <v>50040</v>
      </c>
      <c r="C174" s="83" t="s">
        <v>75</v>
      </c>
      <c r="D174" s="103">
        <v>0</v>
      </c>
      <c r="E174" s="48">
        <v>0</v>
      </c>
      <c r="F174" s="104" t="s">
        <v>75</v>
      </c>
      <c r="G174" s="49">
        <v>0</v>
      </c>
      <c r="H174" s="105" t="s">
        <v>75</v>
      </c>
      <c r="I174" s="49">
        <v>0</v>
      </c>
      <c r="J174" s="49"/>
      <c r="K174" s="49">
        <v>0</v>
      </c>
      <c r="L174" s="49">
        <v>0</v>
      </c>
      <c r="M174" s="45">
        <v>156</v>
      </c>
    </row>
    <row r="175" spans="1:13" x14ac:dyDescent="0.2">
      <c r="A175" s="11">
        <f t="shared" si="16"/>
        <v>0</v>
      </c>
      <c r="B175" s="74">
        <v>50071</v>
      </c>
      <c r="C175" s="83" t="s">
        <v>75</v>
      </c>
      <c r="D175" s="103">
        <v>0</v>
      </c>
      <c r="E175" s="48">
        <v>0</v>
      </c>
      <c r="F175" s="104" t="s">
        <v>75</v>
      </c>
      <c r="G175" s="49">
        <v>0</v>
      </c>
      <c r="H175" s="105" t="s">
        <v>75</v>
      </c>
      <c r="I175" s="49">
        <v>0</v>
      </c>
      <c r="J175" s="49"/>
      <c r="K175" s="49">
        <v>0</v>
      </c>
      <c r="L175" s="49">
        <v>0</v>
      </c>
      <c r="M175" s="45">
        <v>157</v>
      </c>
    </row>
    <row r="176" spans="1:13" x14ac:dyDescent="0.2">
      <c r="A176" s="11">
        <f t="shared" si="16"/>
        <v>0</v>
      </c>
      <c r="B176" s="74">
        <v>50099</v>
      </c>
      <c r="C176" s="83" t="s">
        <v>75</v>
      </c>
      <c r="D176" s="103">
        <v>0</v>
      </c>
      <c r="E176" s="48">
        <v>0</v>
      </c>
      <c r="F176" s="104" t="s">
        <v>75</v>
      </c>
      <c r="G176" s="49">
        <v>0</v>
      </c>
      <c r="H176" s="105" t="s">
        <v>75</v>
      </c>
      <c r="I176" s="49">
        <v>0</v>
      </c>
      <c r="J176" s="49"/>
      <c r="K176" s="49">
        <v>0</v>
      </c>
      <c r="L176" s="49">
        <v>0</v>
      </c>
      <c r="M176" s="45">
        <v>158</v>
      </c>
    </row>
    <row r="177" spans="1:13" x14ac:dyDescent="0.2">
      <c r="A177" s="11">
        <f t="shared" si="16"/>
        <v>0</v>
      </c>
      <c r="B177" s="74">
        <v>50130</v>
      </c>
      <c r="C177" s="83" t="s">
        <v>75</v>
      </c>
      <c r="D177" s="103">
        <v>0</v>
      </c>
      <c r="E177" s="48">
        <v>0</v>
      </c>
      <c r="F177" s="104" t="s">
        <v>75</v>
      </c>
      <c r="G177" s="49">
        <v>0</v>
      </c>
      <c r="H177" s="105" t="s">
        <v>75</v>
      </c>
      <c r="I177" s="49">
        <v>0</v>
      </c>
      <c r="J177" s="49"/>
      <c r="K177" s="49">
        <v>0</v>
      </c>
      <c r="L177" s="49">
        <v>0</v>
      </c>
      <c r="M177" s="45">
        <v>159</v>
      </c>
    </row>
    <row r="178" spans="1:13" x14ac:dyDescent="0.2">
      <c r="A178" s="11">
        <f t="shared" si="16"/>
        <v>0</v>
      </c>
      <c r="B178" s="74">
        <v>50160</v>
      </c>
      <c r="C178" s="83" t="s">
        <v>75</v>
      </c>
      <c r="D178" s="103">
        <v>0</v>
      </c>
      <c r="E178" s="48">
        <v>0</v>
      </c>
      <c r="F178" s="104" t="s">
        <v>75</v>
      </c>
      <c r="G178" s="49">
        <v>0</v>
      </c>
      <c r="H178" s="105" t="s">
        <v>75</v>
      </c>
      <c r="I178" s="49">
        <v>0</v>
      </c>
      <c r="J178" s="49"/>
      <c r="K178" s="49">
        <v>0</v>
      </c>
      <c r="L178" s="49">
        <v>0</v>
      </c>
      <c r="M178" s="45">
        <v>160</v>
      </c>
    </row>
    <row r="179" spans="1:13" x14ac:dyDescent="0.2">
      <c r="A179" s="11">
        <f t="shared" si="16"/>
        <v>0</v>
      </c>
      <c r="B179" s="74">
        <v>50191</v>
      </c>
      <c r="C179" s="83" t="s">
        <v>75</v>
      </c>
      <c r="D179" s="103">
        <v>0</v>
      </c>
      <c r="E179" s="48">
        <v>0</v>
      </c>
      <c r="F179" s="104" t="s">
        <v>75</v>
      </c>
      <c r="G179" s="49">
        <v>0</v>
      </c>
      <c r="H179" s="105" t="s">
        <v>75</v>
      </c>
      <c r="I179" s="49">
        <v>0</v>
      </c>
      <c r="J179" s="49"/>
      <c r="K179" s="49">
        <v>0</v>
      </c>
      <c r="L179" s="49">
        <v>0</v>
      </c>
      <c r="M179" s="45">
        <v>161</v>
      </c>
    </row>
    <row r="180" spans="1:13" x14ac:dyDescent="0.2">
      <c r="A180" s="11">
        <f t="shared" si="16"/>
        <v>0</v>
      </c>
      <c r="B180" s="74">
        <v>50221</v>
      </c>
      <c r="C180" s="83" t="s">
        <v>75</v>
      </c>
      <c r="D180" s="103">
        <v>0</v>
      </c>
      <c r="E180" s="48">
        <v>0</v>
      </c>
      <c r="F180" s="104" t="s">
        <v>75</v>
      </c>
      <c r="G180" s="49">
        <v>0</v>
      </c>
      <c r="H180" s="105" t="s">
        <v>75</v>
      </c>
      <c r="I180" s="49">
        <v>0</v>
      </c>
      <c r="J180" s="49"/>
      <c r="K180" s="49">
        <v>0</v>
      </c>
      <c r="L180" s="49">
        <v>0</v>
      </c>
      <c r="M180" s="45">
        <v>162</v>
      </c>
    </row>
    <row r="181" spans="1:13" x14ac:dyDescent="0.2">
      <c r="A181" s="11">
        <f t="shared" si="16"/>
        <v>0</v>
      </c>
      <c r="B181" s="74">
        <v>50252</v>
      </c>
      <c r="C181" s="83" t="s">
        <v>75</v>
      </c>
      <c r="D181" s="103">
        <v>0</v>
      </c>
      <c r="E181" s="48">
        <v>0</v>
      </c>
      <c r="F181" s="104" t="s">
        <v>75</v>
      </c>
      <c r="G181" s="49">
        <v>0</v>
      </c>
      <c r="H181" s="105" t="s">
        <v>75</v>
      </c>
      <c r="I181" s="49">
        <v>0</v>
      </c>
      <c r="J181" s="49"/>
      <c r="K181" s="49">
        <v>0</v>
      </c>
      <c r="L181" s="49">
        <v>0</v>
      </c>
      <c r="M181" s="45">
        <v>163</v>
      </c>
    </row>
    <row r="182" spans="1:13" x14ac:dyDescent="0.2">
      <c r="A182" s="11">
        <f t="shared" si="16"/>
        <v>0</v>
      </c>
      <c r="B182" s="74">
        <v>50283</v>
      </c>
      <c r="C182" s="83" t="s">
        <v>75</v>
      </c>
      <c r="D182" s="103">
        <v>0</v>
      </c>
      <c r="E182" s="48">
        <v>0</v>
      </c>
      <c r="F182" s="104" t="s">
        <v>75</v>
      </c>
      <c r="G182" s="49">
        <v>0</v>
      </c>
      <c r="H182" s="105" t="s">
        <v>75</v>
      </c>
      <c r="I182" s="49">
        <v>0</v>
      </c>
      <c r="J182" s="49"/>
      <c r="K182" s="49">
        <v>0</v>
      </c>
      <c r="L182" s="49">
        <v>0</v>
      </c>
      <c r="M182" s="45">
        <v>164</v>
      </c>
    </row>
    <row r="183" spans="1:13" x14ac:dyDescent="0.2">
      <c r="A183" s="11">
        <f t="shared" si="16"/>
        <v>0</v>
      </c>
      <c r="B183" s="74">
        <v>50313</v>
      </c>
      <c r="C183" s="83" t="s">
        <v>75</v>
      </c>
      <c r="D183" s="103">
        <v>0</v>
      </c>
      <c r="E183" s="48">
        <v>0</v>
      </c>
      <c r="F183" s="104" t="s">
        <v>75</v>
      </c>
      <c r="G183" s="49">
        <v>0</v>
      </c>
      <c r="H183" s="105" t="s">
        <v>75</v>
      </c>
      <c r="I183" s="49">
        <v>0</v>
      </c>
      <c r="J183" s="49"/>
      <c r="K183" s="49">
        <v>0</v>
      </c>
      <c r="L183" s="49">
        <v>0</v>
      </c>
      <c r="M183" s="45">
        <v>165</v>
      </c>
    </row>
    <row r="184" spans="1:13" x14ac:dyDescent="0.2">
      <c r="A184" s="11">
        <f t="shared" si="16"/>
        <v>0</v>
      </c>
      <c r="B184" s="74">
        <v>50344</v>
      </c>
      <c r="C184" s="83" t="s">
        <v>75</v>
      </c>
      <c r="D184" s="103">
        <v>0</v>
      </c>
      <c r="E184" s="48">
        <v>0</v>
      </c>
      <c r="F184" s="104" t="s">
        <v>75</v>
      </c>
      <c r="G184" s="49">
        <v>0</v>
      </c>
      <c r="H184" s="105" t="s">
        <v>75</v>
      </c>
      <c r="I184" s="49">
        <v>0</v>
      </c>
      <c r="J184" s="49"/>
      <c r="K184" s="49">
        <v>0</v>
      </c>
      <c r="L184" s="49">
        <v>0</v>
      </c>
      <c r="M184" s="45">
        <v>166</v>
      </c>
    </row>
    <row r="185" spans="1:13" x14ac:dyDescent="0.2">
      <c r="A185" s="11">
        <f t="shared" si="16"/>
        <v>0</v>
      </c>
      <c r="B185" s="74">
        <v>50374</v>
      </c>
      <c r="C185" s="83" t="s">
        <v>75</v>
      </c>
      <c r="D185" s="103">
        <v>0</v>
      </c>
      <c r="E185" s="48">
        <v>0</v>
      </c>
      <c r="F185" s="104" t="s">
        <v>75</v>
      </c>
      <c r="G185" s="49">
        <v>0</v>
      </c>
      <c r="H185" s="105" t="s">
        <v>75</v>
      </c>
      <c r="I185" s="49">
        <v>0</v>
      </c>
      <c r="J185" s="49"/>
      <c r="K185" s="49">
        <v>0</v>
      </c>
      <c r="L185" s="49">
        <v>0</v>
      </c>
      <c r="M185" s="45">
        <v>167</v>
      </c>
    </row>
    <row r="186" spans="1:13" x14ac:dyDescent="0.2">
      <c r="A186" s="11">
        <f t="shared" si="16"/>
        <v>0</v>
      </c>
      <c r="B186" s="74">
        <v>50405</v>
      </c>
      <c r="C186" s="83" t="s">
        <v>75</v>
      </c>
      <c r="D186" s="103">
        <v>0</v>
      </c>
      <c r="E186" s="48">
        <v>0</v>
      </c>
      <c r="F186" s="104" t="s">
        <v>75</v>
      </c>
      <c r="G186" s="49">
        <v>0</v>
      </c>
      <c r="H186" s="105" t="s">
        <v>75</v>
      </c>
      <c r="I186" s="49">
        <v>0</v>
      </c>
      <c r="J186" s="49"/>
      <c r="K186" s="49">
        <v>0</v>
      </c>
      <c r="L186" s="49">
        <v>0</v>
      </c>
      <c r="M186" s="45">
        <v>168</v>
      </c>
    </row>
    <row r="187" spans="1:13" x14ac:dyDescent="0.2">
      <c r="A187" s="11">
        <f t="shared" si="16"/>
        <v>0</v>
      </c>
      <c r="B187" s="74">
        <v>50436</v>
      </c>
      <c r="C187" s="83" t="s">
        <v>75</v>
      </c>
      <c r="D187" s="103">
        <v>0</v>
      </c>
      <c r="E187" s="48">
        <v>0</v>
      </c>
      <c r="F187" s="104" t="s">
        <v>75</v>
      </c>
      <c r="G187" s="49">
        <v>0</v>
      </c>
      <c r="H187" s="105" t="s">
        <v>75</v>
      </c>
      <c r="I187" s="49">
        <v>0</v>
      </c>
      <c r="J187" s="49"/>
      <c r="K187" s="49">
        <v>0</v>
      </c>
      <c r="L187" s="49">
        <v>0</v>
      </c>
      <c r="M187" s="45">
        <v>169</v>
      </c>
    </row>
    <row r="188" spans="1:13" x14ac:dyDescent="0.2">
      <c r="A188" s="11">
        <f t="shared" si="16"/>
        <v>0</v>
      </c>
      <c r="B188" s="74">
        <v>50464</v>
      </c>
      <c r="C188" s="83" t="s">
        <v>75</v>
      </c>
      <c r="D188" s="103">
        <v>0</v>
      </c>
      <c r="E188" s="48">
        <v>0</v>
      </c>
      <c r="F188" s="104" t="s">
        <v>75</v>
      </c>
      <c r="G188" s="49">
        <v>0</v>
      </c>
      <c r="H188" s="105" t="s">
        <v>75</v>
      </c>
      <c r="I188" s="49">
        <v>0</v>
      </c>
      <c r="J188" s="49"/>
      <c r="K188" s="49">
        <v>0</v>
      </c>
      <c r="L188" s="49">
        <v>0</v>
      </c>
      <c r="M188" s="45">
        <v>170</v>
      </c>
    </row>
    <row r="189" spans="1:13" x14ac:dyDescent="0.2">
      <c r="A189" s="11">
        <f t="shared" si="16"/>
        <v>0</v>
      </c>
      <c r="B189" s="74">
        <v>50495</v>
      </c>
      <c r="C189" s="83" t="s">
        <v>75</v>
      </c>
      <c r="D189" s="103">
        <v>0</v>
      </c>
      <c r="E189" s="48">
        <v>0</v>
      </c>
      <c r="F189" s="104" t="s">
        <v>75</v>
      </c>
      <c r="G189" s="49">
        <v>0</v>
      </c>
      <c r="H189" s="105" t="s">
        <v>75</v>
      </c>
      <c r="I189" s="49">
        <v>0</v>
      </c>
      <c r="J189" s="49"/>
      <c r="K189" s="49">
        <v>0</v>
      </c>
      <c r="L189" s="49">
        <v>0</v>
      </c>
      <c r="M189" s="45">
        <v>171</v>
      </c>
    </row>
    <row r="190" spans="1:13" x14ac:dyDescent="0.2">
      <c r="A190" s="11">
        <f t="shared" si="16"/>
        <v>0</v>
      </c>
      <c r="B190" s="74">
        <v>50525</v>
      </c>
      <c r="C190" s="83" t="s">
        <v>75</v>
      </c>
      <c r="D190" s="103">
        <v>0</v>
      </c>
      <c r="E190" s="48">
        <v>0</v>
      </c>
      <c r="F190" s="104" t="s">
        <v>75</v>
      </c>
      <c r="G190" s="49">
        <v>0</v>
      </c>
      <c r="H190" s="105" t="s">
        <v>75</v>
      </c>
      <c r="I190" s="49">
        <v>0</v>
      </c>
      <c r="J190" s="49"/>
      <c r="K190" s="49">
        <v>0</v>
      </c>
      <c r="L190" s="49">
        <v>0</v>
      </c>
      <c r="M190" s="45">
        <v>172</v>
      </c>
    </row>
    <row r="191" spans="1:13" x14ac:dyDescent="0.2">
      <c r="A191" s="11">
        <f t="shared" si="16"/>
        <v>0</v>
      </c>
      <c r="B191" s="74">
        <v>50556</v>
      </c>
      <c r="C191" s="83" t="s">
        <v>75</v>
      </c>
      <c r="D191" s="103">
        <v>0</v>
      </c>
      <c r="E191" s="48">
        <v>0</v>
      </c>
      <c r="F191" s="104" t="s">
        <v>75</v>
      </c>
      <c r="G191" s="49">
        <v>0</v>
      </c>
      <c r="H191" s="105" t="s">
        <v>75</v>
      </c>
      <c r="I191" s="49">
        <v>0</v>
      </c>
      <c r="J191" s="49"/>
      <c r="K191" s="49">
        <v>0</v>
      </c>
      <c r="L191" s="49">
        <v>0</v>
      </c>
      <c r="M191" s="45">
        <v>173</v>
      </c>
    </row>
    <row r="192" spans="1:13" x14ac:dyDescent="0.2">
      <c r="A192" s="11">
        <f t="shared" si="16"/>
        <v>0</v>
      </c>
      <c r="B192" s="74">
        <v>50586</v>
      </c>
      <c r="C192" s="83" t="s">
        <v>75</v>
      </c>
      <c r="D192" s="103">
        <v>0</v>
      </c>
      <c r="E192" s="48">
        <v>0</v>
      </c>
      <c r="F192" s="104" t="s">
        <v>75</v>
      </c>
      <c r="G192" s="49">
        <v>0</v>
      </c>
      <c r="H192" s="105" t="s">
        <v>75</v>
      </c>
      <c r="I192" s="49">
        <v>0</v>
      </c>
      <c r="J192" s="49"/>
      <c r="K192" s="49">
        <v>0</v>
      </c>
      <c r="L192" s="49">
        <v>0</v>
      </c>
      <c r="M192" s="45">
        <v>174</v>
      </c>
    </row>
    <row r="193" spans="1:13" x14ac:dyDescent="0.2">
      <c r="A193" s="11">
        <f t="shared" si="16"/>
        <v>0</v>
      </c>
      <c r="B193" s="74">
        <v>50617</v>
      </c>
      <c r="C193" s="83" t="s">
        <v>75</v>
      </c>
      <c r="D193" s="103">
        <v>0</v>
      </c>
      <c r="E193" s="48">
        <v>0</v>
      </c>
      <c r="F193" s="104" t="s">
        <v>75</v>
      </c>
      <c r="G193" s="49">
        <v>0</v>
      </c>
      <c r="H193" s="105" t="s">
        <v>75</v>
      </c>
      <c r="I193" s="49">
        <v>0</v>
      </c>
      <c r="J193" s="49"/>
      <c r="K193" s="49">
        <v>0</v>
      </c>
      <c r="L193" s="49">
        <v>0</v>
      </c>
      <c r="M193" s="45">
        <v>175</v>
      </c>
    </row>
    <row r="194" spans="1:13" x14ac:dyDescent="0.2">
      <c r="A194" s="11">
        <f t="shared" si="16"/>
        <v>0</v>
      </c>
      <c r="B194" s="74">
        <v>50648</v>
      </c>
      <c r="C194" s="83" t="s">
        <v>75</v>
      </c>
      <c r="D194" s="103">
        <v>0</v>
      </c>
      <c r="E194" s="48">
        <v>0</v>
      </c>
      <c r="F194" s="104" t="s">
        <v>75</v>
      </c>
      <c r="G194" s="49">
        <v>0</v>
      </c>
      <c r="H194" s="105" t="s">
        <v>75</v>
      </c>
      <c r="I194" s="49">
        <v>0</v>
      </c>
      <c r="J194" s="49"/>
      <c r="K194" s="49">
        <v>0</v>
      </c>
      <c r="L194" s="49">
        <v>0</v>
      </c>
      <c r="M194" s="45">
        <v>176</v>
      </c>
    </row>
    <row r="195" spans="1:13" x14ac:dyDescent="0.2">
      <c r="A195" s="11">
        <f t="shared" si="16"/>
        <v>0</v>
      </c>
      <c r="B195" s="74">
        <v>50678</v>
      </c>
      <c r="C195" s="83" t="s">
        <v>75</v>
      </c>
      <c r="D195" s="103">
        <v>0</v>
      </c>
      <c r="E195" s="48">
        <v>0</v>
      </c>
      <c r="F195" s="104" t="s">
        <v>75</v>
      </c>
      <c r="G195" s="49">
        <v>0</v>
      </c>
      <c r="H195" s="105" t="s">
        <v>75</v>
      </c>
      <c r="I195" s="49">
        <v>0</v>
      </c>
      <c r="J195" s="49"/>
      <c r="K195" s="49">
        <v>0</v>
      </c>
      <c r="L195" s="49">
        <v>0</v>
      </c>
      <c r="M195" s="45">
        <v>177</v>
      </c>
    </row>
    <row r="196" spans="1:13" x14ac:dyDescent="0.2">
      <c r="A196" s="11">
        <f t="shared" si="16"/>
        <v>0</v>
      </c>
      <c r="B196" s="74">
        <v>50709</v>
      </c>
      <c r="C196" s="83" t="s">
        <v>75</v>
      </c>
      <c r="D196" s="103">
        <v>0</v>
      </c>
      <c r="E196" s="48">
        <v>0</v>
      </c>
      <c r="F196" s="104" t="s">
        <v>75</v>
      </c>
      <c r="G196" s="49">
        <v>0</v>
      </c>
      <c r="H196" s="105" t="s">
        <v>75</v>
      </c>
      <c r="I196" s="49">
        <v>0</v>
      </c>
      <c r="J196" s="49"/>
      <c r="K196" s="49">
        <v>0</v>
      </c>
      <c r="L196" s="49">
        <v>0</v>
      </c>
      <c r="M196" s="45">
        <v>178</v>
      </c>
    </row>
    <row r="197" spans="1:13" x14ac:dyDescent="0.2">
      <c r="A197" s="11">
        <f t="shared" si="16"/>
        <v>0</v>
      </c>
      <c r="B197" s="74">
        <v>50739</v>
      </c>
      <c r="C197" s="83" t="s">
        <v>75</v>
      </c>
      <c r="D197" s="103">
        <v>0</v>
      </c>
      <c r="E197" s="48">
        <v>0</v>
      </c>
      <c r="F197" s="104" t="s">
        <v>75</v>
      </c>
      <c r="G197" s="49">
        <v>0</v>
      </c>
      <c r="H197" s="105" t="s">
        <v>75</v>
      </c>
      <c r="I197" s="49">
        <v>0</v>
      </c>
      <c r="J197" s="49"/>
      <c r="K197" s="49">
        <v>0</v>
      </c>
      <c r="L197" s="49">
        <v>0</v>
      </c>
      <c r="M197" s="45">
        <v>179</v>
      </c>
    </row>
    <row r="198" spans="1:13" x14ac:dyDescent="0.2">
      <c r="A198" s="11">
        <f t="shared" si="16"/>
        <v>0</v>
      </c>
      <c r="B198" s="74">
        <v>50770</v>
      </c>
      <c r="C198" s="83" t="s">
        <v>75</v>
      </c>
      <c r="D198" s="103">
        <v>0</v>
      </c>
      <c r="E198" s="48">
        <v>0</v>
      </c>
      <c r="F198" s="104" t="s">
        <v>75</v>
      </c>
      <c r="G198" s="49">
        <v>0</v>
      </c>
      <c r="H198" s="105" t="s">
        <v>75</v>
      </c>
      <c r="I198" s="49">
        <v>0</v>
      </c>
      <c r="J198" s="49"/>
      <c r="K198" s="49">
        <v>0</v>
      </c>
      <c r="L198" s="49">
        <v>0</v>
      </c>
      <c r="M198" s="45">
        <v>180</v>
      </c>
    </row>
    <row r="199" spans="1:13" x14ac:dyDescent="0.2">
      <c r="A199" s="11">
        <f t="shared" si="16"/>
        <v>0</v>
      </c>
      <c r="B199" s="74">
        <v>50801</v>
      </c>
      <c r="C199" s="83" t="s">
        <v>75</v>
      </c>
      <c r="D199" s="103">
        <v>0</v>
      </c>
      <c r="E199" s="48">
        <v>0</v>
      </c>
      <c r="F199" s="104" t="s">
        <v>75</v>
      </c>
      <c r="G199" s="49">
        <v>0</v>
      </c>
      <c r="H199" s="105" t="s">
        <v>75</v>
      </c>
      <c r="I199" s="49">
        <v>0</v>
      </c>
      <c r="J199" s="49"/>
      <c r="K199" s="49">
        <v>0</v>
      </c>
      <c r="L199" s="49">
        <v>0</v>
      </c>
      <c r="M199" s="45">
        <v>181</v>
      </c>
    </row>
    <row r="200" spans="1:13" x14ac:dyDescent="0.2">
      <c r="A200" s="11">
        <f t="shared" si="16"/>
        <v>0</v>
      </c>
      <c r="B200" s="74">
        <v>50829</v>
      </c>
      <c r="C200" s="83" t="s">
        <v>75</v>
      </c>
      <c r="D200" s="103">
        <v>0</v>
      </c>
      <c r="E200" s="48">
        <v>0</v>
      </c>
      <c r="F200" s="104" t="s">
        <v>75</v>
      </c>
      <c r="G200" s="49">
        <v>0</v>
      </c>
      <c r="H200" s="105" t="s">
        <v>75</v>
      </c>
      <c r="I200" s="49">
        <v>0</v>
      </c>
      <c r="J200" s="49"/>
      <c r="K200" s="49">
        <v>0</v>
      </c>
      <c r="L200" s="49">
        <v>0</v>
      </c>
      <c r="M200" s="45">
        <v>182</v>
      </c>
    </row>
    <row r="201" spans="1:13" x14ac:dyDescent="0.2">
      <c r="A201" s="11">
        <f t="shared" si="16"/>
        <v>0</v>
      </c>
      <c r="B201" s="74">
        <v>50860</v>
      </c>
      <c r="C201" s="83" t="s">
        <v>75</v>
      </c>
      <c r="D201" s="103">
        <v>0</v>
      </c>
      <c r="E201" s="48">
        <v>0</v>
      </c>
      <c r="F201" s="104" t="s">
        <v>75</v>
      </c>
      <c r="G201" s="49">
        <v>0</v>
      </c>
      <c r="H201" s="105" t="s">
        <v>75</v>
      </c>
      <c r="I201" s="49">
        <v>0</v>
      </c>
      <c r="J201" s="49"/>
      <c r="K201" s="49">
        <v>0</v>
      </c>
      <c r="L201" s="49">
        <v>0</v>
      </c>
      <c r="M201" s="45">
        <v>183</v>
      </c>
    </row>
    <row r="202" spans="1:13" x14ac:dyDescent="0.2">
      <c r="A202" s="11">
        <f t="shared" si="16"/>
        <v>0</v>
      </c>
      <c r="B202" s="74">
        <v>50890</v>
      </c>
      <c r="C202" s="83" t="s">
        <v>75</v>
      </c>
      <c r="D202" s="103">
        <v>0</v>
      </c>
      <c r="E202" s="48">
        <v>0</v>
      </c>
      <c r="F202" s="104" t="s">
        <v>75</v>
      </c>
      <c r="G202" s="49">
        <v>0</v>
      </c>
      <c r="H202" s="105" t="s">
        <v>75</v>
      </c>
      <c r="I202" s="49">
        <v>0</v>
      </c>
      <c r="J202" s="49"/>
      <c r="K202" s="49">
        <v>0</v>
      </c>
      <c r="L202" s="49">
        <v>0</v>
      </c>
      <c r="M202" s="45">
        <v>184</v>
      </c>
    </row>
    <row r="203" spans="1:13" x14ac:dyDescent="0.2">
      <c r="A203" s="11">
        <f t="shared" si="16"/>
        <v>0</v>
      </c>
      <c r="B203" s="74">
        <v>50921</v>
      </c>
      <c r="C203" s="83" t="s">
        <v>75</v>
      </c>
      <c r="D203" s="103">
        <v>0</v>
      </c>
      <c r="E203" s="48">
        <v>0</v>
      </c>
      <c r="F203" s="104" t="s">
        <v>75</v>
      </c>
      <c r="G203" s="49">
        <v>0</v>
      </c>
      <c r="H203" s="105" t="s">
        <v>75</v>
      </c>
      <c r="I203" s="49">
        <v>0</v>
      </c>
      <c r="J203" s="49"/>
      <c r="K203" s="49">
        <v>0</v>
      </c>
      <c r="L203" s="49">
        <v>0</v>
      </c>
      <c r="M203" s="45">
        <v>185</v>
      </c>
    </row>
    <row r="204" spans="1:13" x14ac:dyDescent="0.2">
      <c r="A204" s="11">
        <f t="shared" si="16"/>
        <v>0</v>
      </c>
      <c r="B204" s="74">
        <v>50951</v>
      </c>
      <c r="C204" s="83" t="s">
        <v>75</v>
      </c>
      <c r="D204" s="103">
        <v>0</v>
      </c>
      <c r="E204" s="48">
        <v>0</v>
      </c>
      <c r="F204" s="104" t="s">
        <v>75</v>
      </c>
      <c r="G204" s="49">
        <v>0</v>
      </c>
      <c r="H204" s="105" t="s">
        <v>75</v>
      </c>
      <c r="I204" s="49">
        <v>0</v>
      </c>
      <c r="J204" s="49"/>
      <c r="K204" s="49">
        <v>0</v>
      </c>
      <c r="L204" s="49">
        <v>0</v>
      </c>
      <c r="M204" s="45">
        <v>186</v>
      </c>
    </row>
    <row r="205" spans="1:13" x14ac:dyDescent="0.2">
      <c r="A205" s="11">
        <f t="shared" si="16"/>
        <v>0</v>
      </c>
      <c r="B205" s="74">
        <v>50982</v>
      </c>
      <c r="C205" s="83" t="s">
        <v>75</v>
      </c>
      <c r="D205" s="103">
        <v>0</v>
      </c>
      <c r="E205" s="48">
        <v>0</v>
      </c>
      <c r="F205" s="104" t="s">
        <v>75</v>
      </c>
      <c r="G205" s="49">
        <v>0</v>
      </c>
      <c r="H205" s="105" t="s">
        <v>75</v>
      </c>
      <c r="I205" s="49">
        <v>0</v>
      </c>
      <c r="J205" s="49"/>
      <c r="K205" s="49">
        <v>0</v>
      </c>
      <c r="L205" s="49">
        <v>0</v>
      </c>
      <c r="M205" s="45">
        <v>187</v>
      </c>
    </row>
    <row r="206" spans="1:13" x14ac:dyDescent="0.2">
      <c r="A206" s="11">
        <f t="shared" si="16"/>
        <v>0</v>
      </c>
      <c r="B206" s="74">
        <v>51013</v>
      </c>
      <c r="C206" s="83" t="s">
        <v>75</v>
      </c>
      <c r="D206" s="103">
        <v>0</v>
      </c>
      <c r="E206" s="48">
        <v>0</v>
      </c>
      <c r="F206" s="104" t="s">
        <v>75</v>
      </c>
      <c r="G206" s="49">
        <v>0</v>
      </c>
      <c r="H206" s="105" t="s">
        <v>75</v>
      </c>
      <c r="I206" s="49">
        <v>0</v>
      </c>
      <c r="J206" s="49"/>
      <c r="K206" s="49">
        <v>0</v>
      </c>
      <c r="L206" s="49">
        <v>0</v>
      </c>
      <c r="M206" s="45">
        <v>188</v>
      </c>
    </row>
    <row r="207" spans="1:13" x14ac:dyDescent="0.2">
      <c r="A207" s="11">
        <f t="shared" si="16"/>
        <v>0</v>
      </c>
      <c r="B207" s="74">
        <v>51043</v>
      </c>
      <c r="C207" s="83" t="s">
        <v>75</v>
      </c>
      <c r="D207" s="103">
        <v>0</v>
      </c>
      <c r="E207" s="48">
        <v>0</v>
      </c>
      <c r="F207" s="104" t="s">
        <v>75</v>
      </c>
      <c r="G207" s="49">
        <v>0</v>
      </c>
      <c r="H207" s="105" t="s">
        <v>75</v>
      </c>
      <c r="I207" s="49">
        <v>0</v>
      </c>
      <c r="J207" s="49"/>
      <c r="K207" s="49">
        <v>0</v>
      </c>
      <c r="L207" s="49">
        <v>0</v>
      </c>
      <c r="M207" s="45">
        <v>189</v>
      </c>
    </row>
    <row r="208" spans="1:13" x14ac:dyDescent="0.2">
      <c r="A208" s="11">
        <f t="shared" si="16"/>
        <v>0</v>
      </c>
      <c r="B208" s="74">
        <v>51074</v>
      </c>
      <c r="C208" s="83" t="s">
        <v>75</v>
      </c>
      <c r="D208" s="103">
        <v>0</v>
      </c>
      <c r="E208" s="48">
        <v>0</v>
      </c>
      <c r="F208" s="104" t="s">
        <v>75</v>
      </c>
      <c r="G208" s="49">
        <v>0</v>
      </c>
      <c r="H208" s="105" t="s">
        <v>75</v>
      </c>
      <c r="I208" s="49">
        <v>0</v>
      </c>
      <c r="J208" s="49"/>
      <c r="K208" s="49">
        <v>0</v>
      </c>
      <c r="L208" s="49">
        <v>0</v>
      </c>
      <c r="M208" s="45">
        <v>190</v>
      </c>
    </row>
    <row r="209" spans="1:13" x14ac:dyDescent="0.2">
      <c r="A209" s="11">
        <f t="shared" si="16"/>
        <v>0</v>
      </c>
      <c r="B209" s="74">
        <v>51104</v>
      </c>
      <c r="C209" s="83" t="s">
        <v>75</v>
      </c>
      <c r="D209" s="103">
        <v>0</v>
      </c>
      <c r="E209" s="48">
        <v>0</v>
      </c>
      <c r="F209" s="104" t="s">
        <v>75</v>
      </c>
      <c r="G209" s="49">
        <v>0</v>
      </c>
      <c r="H209" s="105" t="s">
        <v>75</v>
      </c>
      <c r="I209" s="49">
        <v>0</v>
      </c>
      <c r="J209" s="49"/>
      <c r="K209" s="49">
        <v>0</v>
      </c>
      <c r="L209" s="49">
        <v>0</v>
      </c>
      <c r="M209" s="45">
        <v>191</v>
      </c>
    </row>
    <row r="210" spans="1:13" x14ac:dyDescent="0.2">
      <c r="A210" s="11">
        <f t="shared" si="16"/>
        <v>0</v>
      </c>
      <c r="B210" s="74">
        <v>51135</v>
      </c>
      <c r="C210" s="83" t="s">
        <v>75</v>
      </c>
      <c r="D210" s="103">
        <v>0</v>
      </c>
      <c r="E210" s="48">
        <v>0</v>
      </c>
      <c r="F210" s="104" t="s">
        <v>75</v>
      </c>
      <c r="G210" s="49">
        <v>0</v>
      </c>
      <c r="H210" s="105" t="s">
        <v>75</v>
      </c>
      <c r="I210" s="49">
        <v>0</v>
      </c>
      <c r="J210" s="49"/>
      <c r="K210" s="49">
        <v>0</v>
      </c>
      <c r="L210" s="49">
        <v>0</v>
      </c>
      <c r="M210" s="45">
        <v>192</v>
      </c>
    </row>
    <row r="211" spans="1:13" x14ac:dyDescent="0.2">
      <c r="A211" s="11">
        <f t="shared" si="16"/>
        <v>0</v>
      </c>
      <c r="B211" s="74">
        <v>51166</v>
      </c>
      <c r="C211" s="83" t="s">
        <v>75</v>
      </c>
      <c r="D211" s="103">
        <v>0</v>
      </c>
      <c r="E211" s="48">
        <v>0</v>
      </c>
      <c r="F211" s="104" t="s">
        <v>75</v>
      </c>
      <c r="G211" s="49">
        <v>0</v>
      </c>
      <c r="H211" s="105" t="s">
        <v>75</v>
      </c>
      <c r="I211" s="49">
        <v>0</v>
      </c>
      <c r="J211" s="49"/>
      <c r="K211" s="49">
        <v>0</v>
      </c>
      <c r="L211" s="49">
        <v>0</v>
      </c>
      <c r="M211" s="45">
        <v>193</v>
      </c>
    </row>
    <row r="212" spans="1:13" x14ac:dyDescent="0.2">
      <c r="A212" s="11">
        <f t="shared" ref="A212:A275" si="17">IF(E212&gt;0,1,0)</f>
        <v>0</v>
      </c>
      <c r="B212" s="74">
        <v>51195</v>
      </c>
      <c r="C212" s="83" t="s">
        <v>75</v>
      </c>
      <c r="D212" s="103">
        <v>0</v>
      </c>
      <c r="E212" s="48">
        <v>0</v>
      </c>
      <c r="F212" s="104" t="s">
        <v>75</v>
      </c>
      <c r="G212" s="49">
        <v>0</v>
      </c>
      <c r="H212" s="105" t="s">
        <v>75</v>
      </c>
      <c r="I212" s="49">
        <v>0</v>
      </c>
      <c r="J212" s="49"/>
      <c r="K212" s="49">
        <v>0</v>
      </c>
      <c r="L212" s="49">
        <v>0</v>
      </c>
      <c r="M212" s="45">
        <v>194</v>
      </c>
    </row>
    <row r="213" spans="1:13" x14ac:dyDescent="0.2">
      <c r="A213" s="11">
        <f t="shared" si="17"/>
        <v>0</v>
      </c>
      <c r="B213" s="74">
        <v>51226</v>
      </c>
      <c r="C213" s="83" t="s">
        <v>75</v>
      </c>
      <c r="D213" s="103">
        <v>0</v>
      </c>
      <c r="E213" s="48">
        <v>0</v>
      </c>
      <c r="F213" s="104" t="s">
        <v>75</v>
      </c>
      <c r="G213" s="49">
        <v>0</v>
      </c>
      <c r="H213" s="105" t="s">
        <v>75</v>
      </c>
      <c r="I213" s="49">
        <v>0</v>
      </c>
      <c r="J213" s="49"/>
      <c r="K213" s="49">
        <v>0</v>
      </c>
      <c r="L213" s="49">
        <v>0</v>
      </c>
      <c r="M213" s="45">
        <v>195</v>
      </c>
    </row>
    <row r="214" spans="1:13" x14ac:dyDescent="0.2">
      <c r="A214" s="11">
        <f t="shared" si="17"/>
        <v>0</v>
      </c>
      <c r="B214" s="74">
        <v>51256</v>
      </c>
      <c r="C214" s="83" t="s">
        <v>75</v>
      </c>
      <c r="D214" s="103">
        <v>0</v>
      </c>
      <c r="E214" s="48">
        <v>0</v>
      </c>
      <c r="F214" s="104" t="s">
        <v>75</v>
      </c>
      <c r="G214" s="49">
        <v>0</v>
      </c>
      <c r="H214" s="105" t="s">
        <v>75</v>
      </c>
      <c r="I214" s="49">
        <v>0</v>
      </c>
      <c r="J214" s="49"/>
      <c r="K214" s="49">
        <v>0</v>
      </c>
      <c r="L214" s="49">
        <v>0</v>
      </c>
      <c r="M214" s="45">
        <v>196</v>
      </c>
    </row>
    <row r="215" spans="1:13" x14ac:dyDescent="0.2">
      <c r="A215" s="11">
        <f t="shared" si="17"/>
        <v>0</v>
      </c>
      <c r="B215" s="74">
        <v>51287</v>
      </c>
      <c r="C215" s="83" t="s">
        <v>75</v>
      </c>
      <c r="D215" s="103">
        <v>0</v>
      </c>
      <c r="E215" s="48">
        <v>0</v>
      </c>
      <c r="F215" s="104" t="s">
        <v>75</v>
      </c>
      <c r="G215" s="49">
        <v>0</v>
      </c>
      <c r="H215" s="105" t="s">
        <v>75</v>
      </c>
      <c r="I215" s="49">
        <v>0</v>
      </c>
      <c r="J215" s="49"/>
      <c r="K215" s="49">
        <v>0</v>
      </c>
      <c r="L215" s="49">
        <v>0</v>
      </c>
      <c r="M215" s="45">
        <v>197</v>
      </c>
    </row>
    <row r="216" spans="1:13" x14ac:dyDescent="0.2">
      <c r="A216" s="11">
        <f t="shared" si="17"/>
        <v>0</v>
      </c>
      <c r="B216" s="74">
        <v>51317</v>
      </c>
      <c r="C216" s="83" t="s">
        <v>75</v>
      </c>
      <c r="D216" s="103">
        <v>0</v>
      </c>
      <c r="E216" s="48">
        <v>0</v>
      </c>
      <c r="F216" s="104" t="s">
        <v>75</v>
      </c>
      <c r="G216" s="49">
        <v>0</v>
      </c>
      <c r="H216" s="105" t="s">
        <v>75</v>
      </c>
      <c r="I216" s="49">
        <v>0</v>
      </c>
      <c r="J216" s="49"/>
      <c r="K216" s="49">
        <v>0</v>
      </c>
      <c r="L216" s="49">
        <v>0</v>
      </c>
      <c r="M216" s="45">
        <v>198</v>
      </c>
    </row>
    <row r="217" spans="1:13" x14ac:dyDescent="0.2">
      <c r="A217" s="11">
        <f t="shared" si="17"/>
        <v>0</v>
      </c>
      <c r="B217" s="74">
        <v>51348</v>
      </c>
      <c r="C217" s="83" t="s">
        <v>75</v>
      </c>
      <c r="D217" s="103">
        <v>0</v>
      </c>
      <c r="E217" s="48">
        <v>0</v>
      </c>
      <c r="F217" s="104" t="s">
        <v>75</v>
      </c>
      <c r="G217" s="49">
        <v>0</v>
      </c>
      <c r="H217" s="105" t="s">
        <v>75</v>
      </c>
      <c r="I217" s="49">
        <v>0</v>
      </c>
      <c r="J217" s="49"/>
      <c r="K217" s="49">
        <v>0</v>
      </c>
      <c r="L217" s="49">
        <v>0</v>
      </c>
      <c r="M217" s="45">
        <v>199</v>
      </c>
    </row>
    <row r="218" spans="1:13" x14ac:dyDescent="0.2">
      <c r="A218" s="11">
        <f t="shared" si="17"/>
        <v>0</v>
      </c>
      <c r="B218" s="74">
        <v>51379</v>
      </c>
      <c r="C218" s="83" t="s">
        <v>75</v>
      </c>
      <c r="D218" s="103">
        <v>0</v>
      </c>
      <c r="E218" s="48">
        <v>0</v>
      </c>
      <c r="F218" s="104" t="s">
        <v>75</v>
      </c>
      <c r="G218" s="49">
        <v>0</v>
      </c>
      <c r="H218" s="105" t="s">
        <v>75</v>
      </c>
      <c r="I218" s="49">
        <v>0</v>
      </c>
      <c r="J218" s="49"/>
      <c r="K218" s="49">
        <v>0</v>
      </c>
      <c r="L218" s="49">
        <v>0</v>
      </c>
      <c r="M218" s="45">
        <v>200</v>
      </c>
    </row>
    <row r="219" spans="1:13" x14ac:dyDescent="0.2">
      <c r="A219" s="11">
        <f t="shared" si="17"/>
        <v>0</v>
      </c>
      <c r="B219" s="74">
        <v>51409</v>
      </c>
      <c r="C219" s="83" t="s">
        <v>75</v>
      </c>
      <c r="D219" s="103">
        <v>0</v>
      </c>
      <c r="E219" s="48">
        <v>0</v>
      </c>
      <c r="F219" s="104" t="s">
        <v>75</v>
      </c>
      <c r="G219" s="49">
        <v>0</v>
      </c>
      <c r="H219" s="105" t="s">
        <v>75</v>
      </c>
      <c r="I219" s="49">
        <v>0</v>
      </c>
      <c r="J219" s="49"/>
      <c r="K219" s="49">
        <v>0</v>
      </c>
      <c r="L219" s="49">
        <v>0</v>
      </c>
      <c r="M219" s="45">
        <v>201</v>
      </c>
    </row>
    <row r="220" spans="1:13" x14ac:dyDescent="0.2">
      <c r="A220" s="11">
        <f t="shared" si="17"/>
        <v>0</v>
      </c>
      <c r="B220" s="74">
        <v>51440</v>
      </c>
      <c r="C220" s="83" t="s">
        <v>75</v>
      </c>
      <c r="D220" s="103">
        <v>0</v>
      </c>
      <c r="E220" s="48">
        <v>0</v>
      </c>
      <c r="F220" s="104" t="s">
        <v>75</v>
      </c>
      <c r="G220" s="49">
        <v>0</v>
      </c>
      <c r="H220" s="105" t="s">
        <v>75</v>
      </c>
      <c r="I220" s="49">
        <v>0</v>
      </c>
      <c r="J220" s="49"/>
      <c r="K220" s="49">
        <v>0</v>
      </c>
      <c r="L220" s="49">
        <v>0</v>
      </c>
      <c r="M220" s="45">
        <v>202</v>
      </c>
    </row>
    <row r="221" spans="1:13" x14ac:dyDescent="0.2">
      <c r="A221" s="11">
        <f t="shared" si="17"/>
        <v>0</v>
      </c>
      <c r="B221" s="74">
        <v>51470</v>
      </c>
      <c r="C221" s="83" t="s">
        <v>75</v>
      </c>
      <c r="D221" s="103">
        <v>0</v>
      </c>
      <c r="E221" s="48">
        <v>0</v>
      </c>
      <c r="F221" s="104" t="s">
        <v>75</v>
      </c>
      <c r="G221" s="49">
        <v>0</v>
      </c>
      <c r="H221" s="105" t="s">
        <v>75</v>
      </c>
      <c r="I221" s="49">
        <v>0</v>
      </c>
      <c r="J221" s="49"/>
      <c r="K221" s="49">
        <v>0</v>
      </c>
      <c r="L221" s="49">
        <v>0</v>
      </c>
      <c r="M221" s="45">
        <v>203</v>
      </c>
    </row>
    <row r="222" spans="1:13" x14ac:dyDescent="0.2">
      <c r="A222" s="11">
        <f t="shared" si="17"/>
        <v>0</v>
      </c>
      <c r="B222" s="74">
        <v>51501</v>
      </c>
      <c r="C222" s="83" t="s">
        <v>75</v>
      </c>
      <c r="D222" s="103">
        <v>0</v>
      </c>
      <c r="E222" s="48">
        <v>0</v>
      </c>
      <c r="F222" s="104" t="s">
        <v>75</v>
      </c>
      <c r="G222" s="49">
        <v>0</v>
      </c>
      <c r="H222" s="105" t="s">
        <v>75</v>
      </c>
      <c r="I222" s="49">
        <v>0</v>
      </c>
      <c r="J222" s="49"/>
      <c r="K222" s="49">
        <v>0</v>
      </c>
      <c r="L222" s="49">
        <v>0</v>
      </c>
      <c r="M222" s="45">
        <v>204</v>
      </c>
    </row>
    <row r="223" spans="1:13" x14ac:dyDescent="0.2">
      <c r="A223" s="11">
        <f t="shared" si="17"/>
        <v>0</v>
      </c>
      <c r="B223" s="74">
        <v>51532</v>
      </c>
      <c r="C223" s="83" t="s">
        <v>75</v>
      </c>
      <c r="D223" s="103">
        <v>0</v>
      </c>
      <c r="E223" s="48">
        <v>0</v>
      </c>
      <c r="F223" s="104" t="s">
        <v>75</v>
      </c>
      <c r="G223" s="49">
        <v>0</v>
      </c>
      <c r="H223" s="105" t="s">
        <v>75</v>
      </c>
      <c r="I223" s="49">
        <v>0</v>
      </c>
      <c r="J223" s="49"/>
      <c r="K223" s="49">
        <v>0</v>
      </c>
      <c r="L223" s="49">
        <v>0</v>
      </c>
      <c r="M223" s="45">
        <v>205</v>
      </c>
    </row>
    <row r="224" spans="1:13" x14ac:dyDescent="0.2">
      <c r="A224" s="11">
        <f t="shared" si="17"/>
        <v>0</v>
      </c>
      <c r="B224" s="74">
        <v>51560</v>
      </c>
      <c r="C224" s="83" t="s">
        <v>75</v>
      </c>
      <c r="D224" s="103">
        <v>0</v>
      </c>
      <c r="E224" s="48">
        <v>0</v>
      </c>
      <c r="F224" s="104" t="s">
        <v>75</v>
      </c>
      <c r="G224" s="49">
        <v>0</v>
      </c>
      <c r="H224" s="105" t="s">
        <v>75</v>
      </c>
      <c r="I224" s="49">
        <v>0</v>
      </c>
      <c r="J224" s="49"/>
      <c r="K224" s="49">
        <v>0</v>
      </c>
      <c r="L224" s="49">
        <v>0</v>
      </c>
      <c r="M224" s="45">
        <v>206</v>
      </c>
    </row>
    <row r="225" spans="1:13" x14ac:dyDescent="0.2">
      <c r="A225" s="11">
        <f t="shared" si="17"/>
        <v>0</v>
      </c>
      <c r="B225" s="74">
        <v>51591</v>
      </c>
      <c r="C225" s="83" t="s">
        <v>75</v>
      </c>
      <c r="D225" s="103">
        <v>0</v>
      </c>
      <c r="E225" s="48">
        <v>0</v>
      </c>
      <c r="F225" s="104" t="s">
        <v>75</v>
      </c>
      <c r="G225" s="49">
        <v>0</v>
      </c>
      <c r="H225" s="105" t="s">
        <v>75</v>
      </c>
      <c r="I225" s="49">
        <v>0</v>
      </c>
      <c r="J225" s="49"/>
      <c r="K225" s="49">
        <v>0</v>
      </c>
      <c r="L225" s="49">
        <v>0</v>
      </c>
      <c r="M225" s="45">
        <v>207</v>
      </c>
    </row>
    <row r="226" spans="1:13" x14ac:dyDescent="0.2">
      <c r="A226" s="11">
        <f t="shared" si="17"/>
        <v>0</v>
      </c>
      <c r="B226" s="74">
        <v>51621</v>
      </c>
      <c r="C226" s="83" t="s">
        <v>75</v>
      </c>
      <c r="D226" s="103">
        <v>0</v>
      </c>
      <c r="E226" s="48">
        <v>0</v>
      </c>
      <c r="F226" s="104" t="s">
        <v>75</v>
      </c>
      <c r="G226" s="49">
        <v>0</v>
      </c>
      <c r="H226" s="105" t="s">
        <v>75</v>
      </c>
      <c r="I226" s="49">
        <v>0</v>
      </c>
      <c r="J226" s="49"/>
      <c r="K226" s="49">
        <v>0</v>
      </c>
      <c r="L226" s="49">
        <v>0</v>
      </c>
      <c r="M226" s="45">
        <v>208</v>
      </c>
    </row>
    <row r="227" spans="1:13" x14ac:dyDescent="0.2">
      <c r="A227" s="11">
        <f t="shared" si="17"/>
        <v>0</v>
      </c>
      <c r="B227" s="74">
        <v>51652</v>
      </c>
      <c r="C227" s="83" t="s">
        <v>75</v>
      </c>
      <c r="D227" s="103">
        <v>0</v>
      </c>
      <c r="E227" s="48">
        <v>0</v>
      </c>
      <c r="F227" s="104" t="s">
        <v>75</v>
      </c>
      <c r="G227" s="49">
        <v>0</v>
      </c>
      <c r="H227" s="105" t="s">
        <v>75</v>
      </c>
      <c r="I227" s="49">
        <v>0</v>
      </c>
      <c r="J227" s="49"/>
      <c r="K227" s="49">
        <v>0</v>
      </c>
      <c r="L227" s="49">
        <v>0</v>
      </c>
      <c r="M227" s="45">
        <v>209</v>
      </c>
    </row>
    <row r="228" spans="1:13" x14ac:dyDescent="0.2">
      <c r="A228" s="11">
        <f t="shared" si="17"/>
        <v>0</v>
      </c>
      <c r="B228" s="74">
        <v>51682</v>
      </c>
      <c r="C228" s="83" t="s">
        <v>75</v>
      </c>
      <c r="D228" s="103">
        <v>0</v>
      </c>
      <c r="E228" s="48">
        <v>0</v>
      </c>
      <c r="F228" s="104" t="s">
        <v>75</v>
      </c>
      <c r="G228" s="49">
        <v>0</v>
      </c>
      <c r="H228" s="105" t="s">
        <v>75</v>
      </c>
      <c r="I228" s="49">
        <v>0</v>
      </c>
      <c r="J228" s="49"/>
      <c r="K228" s="49">
        <v>0</v>
      </c>
      <c r="L228" s="49">
        <v>0</v>
      </c>
      <c r="M228" s="45">
        <v>210</v>
      </c>
    </row>
    <row r="229" spans="1:13" x14ac:dyDescent="0.2">
      <c r="A229" s="11">
        <f t="shared" si="17"/>
        <v>0</v>
      </c>
      <c r="B229" s="74">
        <v>51713</v>
      </c>
      <c r="C229" s="83" t="s">
        <v>75</v>
      </c>
      <c r="D229" s="103">
        <v>0</v>
      </c>
      <c r="E229" s="48">
        <v>0</v>
      </c>
      <c r="F229" s="104" t="s">
        <v>75</v>
      </c>
      <c r="G229" s="49">
        <v>0</v>
      </c>
      <c r="H229" s="105" t="s">
        <v>75</v>
      </c>
      <c r="I229" s="49">
        <v>0</v>
      </c>
      <c r="J229" s="49"/>
      <c r="K229" s="49">
        <v>0</v>
      </c>
      <c r="L229" s="49">
        <v>0</v>
      </c>
      <c r="M229" s="45">
        <v>211</v>
      </c>
    </row>
    <row r="230" spans="1:13" x14ac:dyDescent="0.2">
      <c r="A230" s="11">
        <f t="shared" si="17"/>
        <v>0</v>
      </c>
      <c r="B230" s="74">
        <v>51744</v>
      </c>
      <c r="C230" s="83" t="s">
        <v>75</v>
      </c>
      <c r="D230" s="103">
        <v>0</v>
      </c>
      <c r="E230" s="48">
        <v>0</v>
      </c>
      <c r="F230" s="104" t="s">
        <v>75</v>
      </c>
      <c r="G230" s="49">
        <v>0</v>
      </c>
      <c r="H230" s="105" t="s">
        <v>75</v>
      </c>
      <c r="I230" s="49">
        <v>0</v>
      </c>
      <c r="J230" s="49"/>
      <c r="K230" s="49">
        <v>0</v>
      </c>
      <c r="L230" s="49">
        <v>0</v>
      </c>
      <c r="M230" s="45">
        <v>212</v>
      </c>
    </row>
    <row r="231" spans="1:13" x14ac:dyDescent="0.2">
      <c r="A231" s="11">
        <f t="shared" si="17"/>
        <v>0</v>
      </c>
      <c r="B231" s="74">
        <v>51774</v>
      </c>
      <c r="C231" s="83" t="s">
        <v>75</v>
      </c>
      <c r="D231" s="103">
        <v>0</v>
      </c>
      <c r="E231" s="48">
        <v>0</v>
      </c>
      <c r="F231" s="104" t="s">
        <v>75</v>
      </c>
      <c r="G231" s="49">
        <v>0</v>
      </c>
      <c r="H231" s="105" t="s">
        <v>75</v>
      </c>
      <c r="I231" s="49">
        <v>0</v>
      </c>
      <c r="J231" s="49"/>
      <c r="K231" s="49">
        <v>0</v>
      </c>
      <c r="L231" s="49">
        <v>0</v>
      </c>
      <c r="M231" s="45">
        <v>213</v>
      </c>
    </row>
    <row r="232" spans="1:13" x14ac:dyDescent="0.2">
      <c r="A232" s="11">
        <f t="shared" si="17"/>
        <v>0</v>
      </c>
      <c r="B232" s="74">
        <v>51805</v>
      </c>
      <c r="C232" s="83" t="s">
        <v>75</v>
      </c>
      <c r="D232" s="103">
        <v>0</v>
      </c>
      <c r="E232" s="48">
        <v>0</v>
      </c>
      <c r="F232" s="104" t="s">
        <v>75</v>
      </c>
      <c r="G232" s="49">
        <v>0</v>
      </c>
      <c r="H232" s="105" t="s">
        <v>75</v>
      </c>
      <c r="I232" s="49">
        <v>0</v>
      </c>
      <c r="J232" s="49"/>
      <c r="K232" s="49">
        <v>0</v>
      </c>
      <c r="L232" s="49">
        <v>0</v>
      </c>
      <c r="M232" s="45">
        <v>214</v>
      </c>
    </row>
    <row r="233" spans="1:13" x14ac:dyDescent="0.2">
      <c r="A233" s="11">
        <f t="shared" si="17"/>
        <v>0</v>
      </c>
      <c r="B233" s="74">
        <v>51835</v>
      </c>
      <c r="C233" s="83" t="s">
        <v>75</v>
      </c>
      <c r="D233" s="103">
        <v>0</v>
      </c>
      <c r="E233" s="48">
        <v>0</v>
      </c>
      <c r="F233" s="104" t="s">
        <v>75</v>
      </c>
      <c r="G233" s="49">
        <v>0</v>
      </c>
      <c r="H233" s="105" t="s">
        <v>75</v>
      </c>
      <c r="I233" s="49">
        <v>0</v>
      </c>
      <c r="J233" s="49"/>
      <c r="K233" s="49">
        <v>0</v>
      </c>
      <c r="L233" s="49">
        <v>0</v>
      </c>
      <c r="M233" s="45">
        <v>215</v>
      </c>
    </row>
    <row r="234" spans="1:13" x14ac:dyDescent="0.2">
      <c r="A234" s="11">
        <f t="shared" si="17"/>
        <v>0</v>
      </c>
      <c r="B234" s="74">
        <v>51866</v>
      </c>
      <c r="C234" s="83" t="s">
        <v>75</v>
      </c>
      <c r="D234" s="103">
        <v>0</v>
      </c>
      <c r="E234" s="48">
        <v>0</v>
      </c>
      <c r="F234" s="104" t="s">
        <v>75</v>
      </c>
      <c r="G234" s="49">
        <v>0</v>
      </c>
      <c r="H234" s="105" t="s">
        <v>75</v>
      </c>
      <c r="I234" s="49">
        <v>0</v>
      </c>
      <c r="J234" s="49"/>
      <c r="K234" s="49">
        <v>0</v>
      </c>
      <c r="L234" s="49">
        <v>0</v>
      </c>
      <c r="M234" s="45">
        <v>216</v>
      </c>
    </row>
    <row r="235" spans="1:13" x14ac:dyDescent="0.2">
      <c r="A235" s="11">
        <f t="shared" si="17"/>
        <v>0</v>
      </c>
      <c r="B235" s="74">
        <v>51897</v>
      </c>
      <c r="C235" s="83" t="s">
        <v>75</v>
      </c>
      <c r="D235" s="103">
        <v>0</v>
      </c>
      <c r="E235" s="48">
        <v>0</v>
      </c>
      <c r="F235" s="104" t="s">
        <v>75</v>
      </c>
      <c r="G235" s="49">
        <v>0</v>
      </c>
      <c r="H235" s="105" t="s">
        <v>75</v>
      </c>
      <c r="I235" s="49">
        <v>0</v>
      </c>
      <c r="J235" s="49"/>
      <c r="K235" s="49">
        <v>0</v>
      </c>
      <c r="L235" s="49">
        <v>0</v>
      </c>
      <c r="M235" s="45">
        <v>217</v>
      </c>
    </row>
    <row r="236" spans="1:13" x14ac:dyDescent="0.2">
      <c r="A236" s="11">
        <f t="shared" si="17"/>
        <v>0</v>
      </c>
      <c r="B236" s="74">
        <v>51925</v>
      </c>
      <c r="C236" s="83" t="s">
        <v>75</v>
      </c>
      <c r="D236" s="103">
        <v>0</v>
      </c>
      <c r="E236" s="48">
        <v>0</v>
      </c>
      <c r="F236" s="104" t="s">
        <v>75</v>
      </c>
      <c r="G236" s="49">
        <v>0</v>
      </c>
      <c r="H236" s="105" t="s">
        <v>75</v>
      </c>
      <c r="I236" s="49">
        <v>0</v>
      </c>
      <c r="J236" s="49"/>
      <c r="K236" s="49">
        <v>0</v>
      </c>
      <c r="L236" s="49">
        <v>0</v>
      </c>
      <c r="M236" s="45">
        <v>218</v>
      </c>
    </row>
    <row r="237" spans="1:13" x14ac:dyDescent="0.2">
      <c r="A237" s="11">
        <f t="shared" si="17"/>
        <v>0</v>
      </c>
      <c r="B237" s="74">
        <v>51956</v>
      </c>
      <c r="C237" s="83" t="s">
        <v>75</v>
      </c>
      <c r="D237" s="103">
        <v>0</v>
      </c>
      <c r="E237" s="48">
        <v>0</v>
      </c>
      <c r="F237" s="104" t="s">
        <v>75</v>
      </c>
      <c r="G237" s="49">
        <v>0</v>
      </c>
      <c r="H237" s="105" t="s">
        <v>75</v>
      </c>
      <c r="I237" s="49">
        <v>0</v>
      </c>
      <c r="J237" s="49"/>
      <c r="K237" s="49">
        <v>0</v>
      </c>
      <c r="L237" s="49">
        <v>0</v>
      </c>
      <c r="M237" s="45">
        <v>219</v>
      </c>
    </row>
    <row r="238" spans="1:13" x14ac:dyDescent="0.2">
      <c r="A238" s="11">
        <f t="shared" si="17"/>
        <v>0</v>
      </c>
      <c r="B238" s="74">
        <v>51986</v>
      </c>
      <c r="C238" s="83" t="s">
        <v>75</v>
      </c>
      <c r="D238" s="103">
        <v>0</v>
      </c>
      <c r="E238" s="48">
        <v>0</v>
      </c>
      <c r="F238" s="104" t="s">
        <v>75</v>
      </c>
      <c r="G238" s="49">
        <v>0</v>
      </c>
      <c r="H238" s="105" t="s">
        <v>75</v>
      </c>
      <c r="I238" s="49">
        <v>0</v>
      </c>
      <c r="J238" s="49"/>
      <c r="K238" s="49">
        <v>0</v>
      </c>
      <c r="L238" s="49">
        <v>0</v>
      </c>
      <c r="M238" s="45">
        <v>220</v>
      </c>
    </row>
    <row r="239" spans="1:13" x14ac:dyDescent="0.2">
      <c r="A239" s="11">
        <f t="shared" si="17"/>
        <v>0</v>
      </c>
      <c r="B239" s="74">
        <v>52017</v>
      </c>
      <c r="C239" s="83" t="s">
        <v>75</v>
      </c>
      <c r="D239" s="103">
        <v>0</v>
      </c>
      <c r="E239" s="48">
        <v>0</v>
      </c>
      <c r="F239" s="104" t="s">
        <v>75</v>
      </c>
      <c r="G239" s="49">
        <v>0</v>
      </c>
      <c r="H239" s="105" t="s">
        <v>75</v>
      </c>
      <c r="I239" s="49">
        <v>0</v>
      </c>
      <c r="J239" s="49"/>
      <c r="K239" s="49">
        <v>0</v>
      </c>
      <c r="L239" s="49">
        <v>0</v>
      </c>
      <c r="M239" s="45">
        <v>221</v>
      </c>
    </row>
    <row r="240" spans="1:13" x14ac:dyDescent="0.2">
      <c r="A240" s="11">
        <f t="shared" si="17"/>
        <v>0</v>
      </c>
      <c r="B240" s="74">
        <v>52047</v>
      </c>
      <c r="C240" s="83" t="s">
        <v>75</v>
      </c>
      <c r="D240" s="103">
        <v>0</v>
      </c>
      <c r="E240" s="48">
        <v>0</v>
      </c>
      <c r="F240" s="104" t="s">
        <v>75</v>
      </c>
      <c r="G240" s="49">
        <v>0</v>
      </c>
      <c r="H240" s="105" t="s">
        <v>75</v>
      </c>
      <c r="I240" s="49">
        <v>0</v>
      </c>
      <c r="J240" s="49"/>
      <c r="K240" s="49">
        <v>0</v>
      </c>
      <c r="L240" s="49">
        <v>0</v>
      </c>
      <c r="M240" s="45">
        <v>222</v>
      </c>
    </row>
    <row r="241" spans="1:13" x14ac:dyDescent="0.2">
      <c r="A241" s="11">
        <f t="shared" si="17"/>
        <v>0</v>
      </c>
      <c r="B241" s="74">
        <v>52078</v>
      </c>
      <c r="C241" s="83" t="s">
        <v>75</v>
      </c>
      <c r="D241" s="103">
        <v>0</v>
      </c>
      <c r="E241" s="48">
        <v>0</v>
      </c>
      <c r="F241" s="104" t="s">
        <v>75</v>
      </c>
      <c r="G241" s="49">
        <v>0</v>
      </c>
      <c r="H241" s="105" t="s">
        <v>75</v>
      </c>
      <c r="I241" s="49">
        <v>0</v>
      </c>
      <c r="J241" s="49"/>
      <c r="K241" s="49">
        <v>0</v>
      </c>
      <c r="L241" s="49">
        <v>0</v>
      </c>
      <c r="M241" s="45">
        <v>223</v>
      </c>
    </row>
    <row r="242" spans="1:13" x14ac:dyDescent="0.2">
      <c r="A242" s="11">
        <f t="shared" si="17"/>
        <v>0</v>
      </c>
      <c r="B242" s="74">
        <v>52109</v>
      </c>
      <c r="C242" s="83" t="s">
        <v>75</v>
      </c>
      <c r="D242" s="103">
        <v>0</v>
      </c>
      <c r="E242" s="48">
        <v>0</v>
      </c>
      <c r="F242" s="104" t="s">
        <v>75</v>
      </c>
      <c r="G242" s="49">
        <v>0</v>
      </c>
      <c r="H242" s="105" t="s">
        <v>75</v>
      </c>
      <c r="I242" s="49">
        <v>0</v>
      </c>
      <c r="J242" s="49"/>
      <c r="K242" s="49">
        <v>0</v>
      </c>
      <c r="L242" s="49">
        <v>0</v>
      </c>
      <c r="M242" s="45">
        <v>224</v>
      </c>
    </row>
    <row r="243" spans="1:13" x14ac:dyDescent="0.2">
      <c r="A243" s="11">
        <f t="shared" si="17"/>
        <v>0</v>
      </c>
      <c r="B243" s="74">
        <v>52139</v>
      </c>
      <c r="C243" s="83" t="s">
        <v>75</v>
      </c>
      <c r="D243" s="103">
        <v>0</v>
      </c>
      <c r="E243" s="48">
        <v>0</v>
      </c>
      <c r="F243" s="104" t="s">
        <v>75</v>
      </c>
      <c r="G243" s="49">
        <v>0</v>
      </c>
      <c r="H243" s="105" t="s">
        <v>75</v>
      </c>
      <c r="I243" s="49">
        <v>0</v>
      </c>
      <c r="J243" s="49"/>
      <c r="K243" s="49">
        <v>0</v>
      </c>
      <c r="L243" s="49">
        <v>0</v>
      </c>
      <c r="M243" s="45">
        <v>225</v>
      </c>
    </row>
    <row r="244" spans="1:13" x14ac:dyDescent="0.2">
      <c r="A244" s="11">
        <f t="shared" si="17"/>
        <v>0</v>
      </c>
      <c r="B244" s="74">
        <v>52170</v>
      </c>
      <c r="C244" s="83" t="s">
        <v>75</v>
      </c>
      <c r="D244" s="103">
        <v>0</v>
      </c>
      <c r="E244" s="48">
        <v>0</v>
      </c>
      <c r="F244" s="104" t="s">
        <v>75</v>
      </c>
      <c r="G244" s="49">
        <v>0</v>
      </c>
      <c r="H244" s="105" t="s">
        <v>75</v>
      </c>
      <c r="I244" s="49">
        <v>0</v>
      </c>
      <c r="J244" s="49"/>
      <c r="K244" s="49">
        <v>0</v>
      </c>
      <c r="L244" s="49">
        <v>0</v>
      </c>
      <c r="M244" s="45">
        <v>226</v>
      </c>
    </row>
    <row r="245" spans="1:13" x14ac:dyDescent="0.2">
      <c r="A245" s="11">
        <f t="shared" si="17"/>
        <v>0</v>
      </c>
      <c r="B245" s="74">
        <v>52200</v>
      </c>
      <c r="C245" s="83" t="s">
        <v>75</v>
      </c>
      <c r="D245" s="103">
        <v>0</v>
      </c>
      <c r="E245" s="48">
        <v>0</v>
      </c>
      <c r="F245" s="104" t="s">
        <v>75</v>
      </c>
      <c r="G245" s="49">
        <v>0</v>
      </c>
      <c r="H245" s="105" t="s">
        <v>75</v>
      </c>
      <c r="I245" s="49">
        <v>0</v>
      </c>
      <c r="J245" s="49"/>
      <c r="K245" s="49">
        <v>0</v>
      </c>
      <c r="L245" s="49">
        <v>0</v>
      </c>
      <c r="M245" s="45">
        <v>227</v>
      </c>
    </row>
    <row r="246" spans="1:13" x14ac:dyDescent="0.2">
      <c r="A246" s="11">
        <f t="shared" si="17"/>
        <v>0</v>
      </c>
      <c r="B246" s="74">
        <v>52231</v>
      </c>
      <c r="C246" s="83" t="s">
        <v>75</v>
      </c>
      <c r="D246" s="103">
        <v>0</v>
      </c>
      <c r="E246" s="48">
        <v>0</v>
      </c>
      <c r="F246" s="104" t="s">
        <v>75</v>
      </c>
      <c r="G246" s="49">
        <v>0</v>
      </c>
      <c r="H246" s="105" t="s">
        <v>75</v>
      </c>
      <c r="I246" s="49">
        <v>0</v>
      </c>
      <c r="J246" s="49"/>
      <c r="K246" s="49">
        <v>0</v>
      </c>
      <c r="L246" s="49">
        <v>0</v>
      </c>
      <c r="M246" s="45">
        <v>228</v>
      </c>
    </row>
    <row r="247" spans="1:13" x14ac:dyDescent="0.2">
      <c r="A247" s="11">
        <f t="shared" si="17"/>
        <v>0</v>
      </c>
      <c r="B247" s="74">
        <v>52262</v>
      </c>
      <c r="C247" s="83" t="s">
        <v>75</v>
      </c>
      <c r="D247" s="103">
        <v>0</v>
      </c>
      <c r="E247" s="48">
        <v>0</v>
      </c>
      <c r="F247" s="104" t="s">
        <v>75</v>
      </c>
      <c r="G247" s="49">
        <v>0</v>
      </c>
      <c r="H247" s="105" t="s">
        <v>75</v>
      </c>
      <c r="I247" s="49">
        <v>0</v>
      </c>
      <c r="J247" s="49"/>
      <c r="K247" s="49">
        <v>0</v>
      </c>
      <c r="L247" s="49">
        <v>0</v>
      </c>
      <c r="M247" s="45">
        <v>229</v>
      </c>
    </row>
    <row r="248" spans="1:13" x14ac:dyDescent="0.2">
      <c r="A248" s="11">
        <f t="shared" si="17"/>
        <v>0</v>
      </c>
      <c r="B248" s="74">
        <v>52290</v>
      </c>
      <c r="C248" s="83" t="s">
        <v>75</v>
      </c>
      <c r="D248" s="103">
        <v>0</v>
      </c>
      <c r="E248" s="48">
        <v>0</v>
      </c>
      <c r="F248" s="104" t="s">
        <v>75</v>
      </c>
      <c r="G248" s="49">
        <v>0</v>
      </c>
      <c r="H248" s="105" t="s">
        <v>75</v>
      </c>
      <c r="I248" s="49">
        <v>0</v>
      </c>
      <c r="J248" s="49"/>
      <c r="K248" s="49">
        <v>0</v>
      </c>
      <c r="L248" s="49">
        <v>0</v>
      </c>
      <c r="M248" s="45">
        <v>230</v>
      </c>
    </row>
    <row r="249" spans="1:13" x14ac:dyDescent="0.2">
      <c r="A249" s="11">
        <f t="shared" si="17"/>
        <v>0</v>
      </c>
      <c r="B249" s="74">
        <v>52321</v>
      </c>
      <c r="C249" s="83" t="s">
        <v>75</v>
      </c>
      <c r="D249" s="103">
        <v>0</v>
      </c>
      <c r="E249" s="48">
        <v>0</v>
      </c>
      <c r="F249" s="104" t="s">
        <v>75</v>
      </c>
      <c r="G249" s="49">
        <v>0</v>
      </c>
      <c r="H249" s="105" t="s">
        <v>75</v>
      </c>
      <c r="I249" s="49">
        <v>0</v>
      </c>
      <c r="J249" s="49"/>
      <c r="K249" s="49">
        <v>0</v>
      </c>
      <c r="L249" s="49">
        <v>0</v>
      </c>
      <c r="M249" s="45">
        <v>231</v>
      </c>
    </row>
    <row r="250" spans="1:13" x14ac:dyDescent="0.2">
      <c r="A250" s="11">
        <f t="shared" si="17"/>
        <v>0</v>
      </c>
      <c r="B250" s="74">
        <v>52351</v>
      </c>
      <c r="C250" s="83" t="s">
        <v>75</v>
      </c>
      <c r="D250" s="103">
        <v>0</v>
      </c>
      <c r="E250" s="48">
        <v>0</v>
      </c>
      <c r="F250" s="104" t="s">
        <v>75</v>
      </c>
      <c r="G250" s="49">
        <v>0</v>
      </c>
      <c r="H250" s="105" t="s">
        <v>75</v>
      </c>
      <c r="I250" s="49">
        <v>0</v>
      </c>
      <c r="J250" s="49"/>
      <c r="K250" s="49">
        <v>0</v>
      </c>
      <c r="L250" s="49">
        <v>0</v>
      </c>
      <c r="M250" s="45">
        <v>232</v>
      </c>
    </row>
    <row r="251" spans="1:13" x14ac:dyDescent="0.2">
      <c r="A251" s="11">
        <f t="shared" si="17"/>
        <v>0</v>
      </c>
      <c r="B251" s="74">
        <v>52382</v>
      </c>
      <c r="C251" s="83" t="s">
        <v>75</v>
      </c>
      <c r="D251" s="103">
        <v>0</v>
      </c>
      <c r="E251" s="48">
        <v>0</v>
      </c>
      <c r="F251" s="104" t="s">
        <v>75</v>
      </c>
      <c r="G251" s="49">
        <v>0</v>
      </c>
      <c r="H251" s="105" t="s">
        <v>75</v>
      </c>
      <c r="I251" s="49">
        <v>0</v>
      </c>
      <c r="J251" s="49"/>
      <c r="K251" s="49">
        <v>0</v>
      </c>
      <c r="L251" s="49">
        <v>0</v>
      </c>
      <c r="M251" s="45">
        <v>233</v>
      </c>
    </row>
    <row r="252" spans="1:13" x14ac:dyDescent="0.2">
      <c r="A252" s="11">
        <f t="shared" si="17"/>
        <v>0</v>
      </c>
      <c r="B252" s="74">
        <v>52412</v>
      </c>
      <c r="C252" s="83" t="s">
        <v>75</v>
      </c>
      <c r="D252" s="103">
        <v>0</v>
      </c>
      <c r="E252" s="48">
        <v>0</v>
      </c>
      <c r="F252" s="104" t="s">
        <v>75</v>
      </c>
      <c r="G252" s="49">
        <v>0</v>
      </c>
      <c r="H252" s="105" t="s">
        <v>75</v>
      </c>
      <c r="I252" s="49">
        <v>0</v>
      </c>
      <c r="J252" s="49"/>
      <c r="K252" s="49">
        <v>0</v>
      </c>
      <c r="L252" s="49">
        <v>0</v>
      </c>
      <c r="M252" s="45">
        <v>234</v>
      </c>
    </row>
    <row r="253" spans="1:13" x14ac:dyDescent="0.2">
      <c r="A253" s="11">
        <f t="shared" si="17"/>
        <v>0</v>
      </c>
      <c r="B253" s="74">
        <v>52443</v>
      </c>
      <c r="C253" s="83" t="s">
        <v>75</v>
      </c>
      <c r="D253" s="103">
        <v>0</v>
      </c>
      <c r="E253" s="48">
        <v>0</v>
      </c>
      <c r="F253" s="104" t="s">
        <v>75</v>
      </c>
      <c r="G253" s="49">
        <v>0</v>
      </c>
      <c r="H253" s="105" t="s">
        <v>75</v>
      </c>
      <c r="I253" s="49">
        <v>0</v>
      </c>
      <c r="J253" s="49"/>
      <c r="K253" s="49">
        <v>0</v>
      </c>
      <c r="L253" s="49">
        <v>0</v>
      </c>
      <c r="M253" s="45">
        <v>235</v>
      </c>
    </row>
    <row r="254" spans="1:13" x14ac:dyDescent="0.2">
      <c r="A254" s="11">
        <f t="shared" si="17"/>
        <v>0</v>
      </c>
      <c r="B254" s="74">
        <v>52474</v>
      </c>
      <c r="C254" s="83" t="s">
        <v>75</v>
      </c>
      <c r="D254" s="103">
        <v>0</v>
      </c>
      <c r="E254" s="48">
        <v>0</v>
      </c>
      <c r="F254" s="104" t="s">
        <v>75</v>
      </c>
      <c r="G254" s="49">
        <v>0</v>
      </c>
      <c r="H254" s="105" t="s">
        <v>75</v>
      </c>
      <c r="I254" s="49">
        <v>0</v>
      </c>
      <c r="J254" s="49"/>
      <c r="K254" s="49">
        <v>0</v>
      </c>
      <c r="L254" s="49">
        <v>0</v>
      </c>
      <c r="M254" s="45">
        <v>236</v>
      </c>
    </row>
    <row r="255" spans="1:13" x14ac:dyDescent="0.2">
      <c r="A255" s="11">
        <f t="shared" si="17"/>
        <v>0</v>
      </c>
      <c r="B255" s="74">
        <v>52504</v>
      </c>
      <c r="C255" s="83" t="s">
        <v>75</v>
      </c>
      <c r="D255" s="103">
        <v>0</v>
      </c>
      <c r="E255" s="48">
        <v>0</v>
      </c>
      <c r="F255" s="104" t="s">
        <v>75</v>
      </c>
      <c r="G255" s="49">
        <v>0</v>
      </c>
      <c r="H255" s="105" t="s">
        <v>75</v>
      </c>
      <c r="I255" s="49">
        <v>0</v>
      </c>
      <c r="J255" s="49"/>
      <c r="K255" s="49">
        <v>0</v>
      </c>
      <c r="L255" s="49">
        <v>0</v>
      </c>
      <c r="M255" s="45">
        <v>237</v>
      </c>
    </row>
    <row r="256" spans="1:13" x14ac:dyDescent="0.2">
      <c r="A256" s="11">
        <f t="shared" si="17"/>
        <v>0</v>
      </c>
      <c r="B256" s="74">
        <v>52535</v>
      </c>
      <c r="C256" s="83" t="s">
        <v>75</v>
      </c>
      <c r="D256" s="103">
        <v>0</v>
      </c>
      <c r="E256" s="48">
        <v>0</v>
      </c>
      <c r="F256" s="104" t="s">
        <v>75</v>
      </c>
      <c r="G256" s="49">
        <v>0</v>
      </c>
      <c r="H256" s="105" t="s">
        <v>75</v>
      </c>
      <c r="I256" s="49">
        <v>0</v>
      </c>
      <c r="J256" s="49"/>
      <c r="K256" s="49">
        <v>0</v>
      </c>
      <c r="L256" s="49">
        <v>0</v>
      </c>
      <c r="M256" s="45">
        <v>238</v>
      </c>
    </row>
    <row r="257" spans="1:13" x14ac:dyDescent="0.2">
      <c r="A257" s="11">
        <f t="shared" si="17"/>
        <v>0</v>
      </c>
      <c r="B257" s="74">
        <v>52565</v>
      </c>
      <c r="C257" s="83" t="s">
        <v>75</v>
      </c>
      <c r="D257" s="103">
        <v>0</v>
      </c>
      <c r="E257" s="48">
        <v>0</v>
      </c>
      <c r="F257" s="104" t="s">
        <v>75</v>
      </c>
      <c r="G257" s="49">
        <v>0</v>
      </c>
      <c r="H257" s="105" t="s">
        <v>75</v>
      </c>
      <c r="I257" s="49">
        <v>0</v>
      </c>
      <c r="J257" s="49"/>
      <c r="K257" s="49">
        <v>0</v>
      </c>
      <c r="L257" s="49">
        <v>0</v>
      </c>
      <c r="M257" s="45">
        <v>239</v>
      </c>
    </row>
    <row r="258" spans="1:13" x14ac:dyDescent="0.2">
      <c r="A258" s="11">
        <f t="shared" si="17"/>
        <v>0</v>
      </c>
      <c r="B258" s="74">
        <v>52596</v>
      </c>
      <c r="C258" s="83" t="s">
        <v>75</v>
      </c>
      <c r="D258" s="103">
        <v>0</v>
      </c>
      <c r="E258" s="48">
        <v>0</v>
      </c>
      <c r="F258" s="104" t="s">
        <v>75</v>
      </c>
      <c r="G258" s="49">
        <v>0</v>
      </c>
      <c r="H258" s="105" t="s">
        <v>75</v>
      </c>
      <c r="I258" s="49">
        <v>0</v>
      </c>
      <c r="J258" s="49"/>
      <c r="K258" s="49">
        <v>0</v>
      </c>
      <c r="L258" s="49">
        <v>0</v>
      </c>
      <c r="M258" s="45">
        <v>240</v>
      </c>
    </row>
    <row r="259" spans="1:13" x14ac:dyDescent="0.2">
      <c r="A259" s="11">
        <f t="shared" si="17"/>
        <v>0</v>
      </c>
      <c r="B259" s="74">
        <v>52627</v>
      </c>
      <c r="C259" s="83" t="s">
        <v>75</v>
      </c>
      <c r="D259" s="103">
        <v>0</v>
      </c>
      <c r="E259" s="48">
        <v>0</v>
      </c>
      <c r="F259" s="104" t="s">
        <v>75</v>
      </c>
      <c r="G259" s="49">
        <v>0</v>
      </c>
      <c r="H259" s="105" t="s">
        <v>75</v>
      </c>
      <c r="I259" s="49">
        <v>0</v>
      </c>
      <c r="J259" s="49"/>
      <c r="K259" s="49">
        <v>0</v>
      </c>
      <c r="L259" s="49">
        <v>0</v>
      </c>
      <c r="M259" s="45">
        <v>241</v>
      </c>
    </row>
    <row r="260" spans="1:13" x14ac:dyDescent="0.2">
      <c r="A260" s="11">
        <f t="shared" si="17"/>
        <v>0</v>
      </c>
      <c r="B260" s="74">
        <v>52656</v>
      </c>
      <c r="C260" s="83" t="s">
        <v>75</v>
      </c>
      <c r="D260" s="103">
        <v>0</v>
      </c>
      <c r="E260" s="48">
        <v>0</v>
      </c>
      <c r="F260" s="104" t="s">
        <v>75</v>
      </c>
      <c r="G260" s="49">
        <v>0</v>
      </c>
      <c r="H260" s="105" t="s">
        <v>75</v>
      </c>
      <c r="I260" s="49">
        <v>0</v>
      </c>
      <c r="J260" s="49"/>
      <c r="K260" s="49">
        <v>0</v>
      </c>
      <c r="L260" s="49">
        <v>0</v>
      </c>
      <c r="M260" s="45">
        <v>242</v>
      </c>
    </row>
    <row r="261" spans="1:13" x14ac:dyDescent="0.2">
      <c r="A261" s="11">
        <f t="shared" si="17"/>
        <v>0</v>
      </c>
      <c r="B261" s="74">
        <v>52687</v>
      </c>
      <c r="C261" s="83" t="s">
        <v>75</v>
      </c>
      <c r="D261" s="103">
        <v>0</v>
      </c>
      <c r="E261" s="48">
        <v>0</v>
      </c>
      <c r="F261" s="104" t="s">
        <v>75</v>
      </c>
      <c r="G261" s="49">
        <v>0</v>
      </c>
      <c r="H261" s="105" t="s">
        <v>75</v>
      </c>
      <c r="I261" s="49">
        <v>0</v>
      </c>
      <c r="J261" s="49"/>
      <c r="K261" s="49">
        <v>0</v>
      </c>
      <c r="L261" s="49">
        <v>0</v>
      </c>
      <c r="M261" s="45">
        <v>243</v>
      </c>
    </row>
    <row r="262" spans="1:13" x14ac:dyDescent="0.2">
      <c r="A262" s="11">
        <f t="shared" si="17"/>
        <v>0</v>
      </c>
      <c r="B262" s="74">
        <v>52717</v>
      </c>
      <c r="C262" s="83" t="s">
        <v>75</v>
      </c>
      <c r="D262" s="103">
        <v>0</v>
      </c>
      <c r="E262" s="48">
        <v>0</v>
      </c>
      <c r="F262" s="104" t="s">
        <v>75</v>
      </c>
      <c r="G262" s="49">
        <v>0</v>
      </c>
      <c r="H262" s="105" t="s">
        <v>75</v>
      </c>
      <c r="I262" s="49">
        <v>0</v>
      </c>
      <c r="J262" s="49"/>
      <c r="K262" s="49">
        <v>0</v>
      </c>
      <c r="L262" s="49">
        <v>0</v>
      </c>
      <c r="M262" s="45">
        <v>244</v>
      </c>
    </row>
    <row r="263" spans="1:13" x14ac:dyDescent="0.2">
      <c r="A263" s="11">
        <f t="shared" si="17"/>
        <v>0</v>
      </c>
      <c r="B263" s="74">
        <v>52748</v>
      </c>
      <c r="C263" s="83" t="s">
        <v>75</v>
      </c>
      <c r="D263" s="103">
        <v>0</v>
      </c>
      <c r="E263" s="48">
        <v>0</v>
      </c>
      <c r="F263" s="104" t="s">
        <v>75</v>
      </c>
      <c r="G263" s="49">
        <v>0</v>
      </c>
      <c r="H263" s="105" t="s">
        <v>75</v>
      </c>
      <c r="I263" s="49">
        <v>0</v>
      </c>
      <c r="J263" s="49"/>
      <c r="K263" s="49">
        <v>0</v>
      </c>
      <c r="L263" s="49">
        <v>0</v>
      </c>
      <c r="M263" s="45">
        <v>245</v>
      </c>
    </row>
    <row r="264" spans="1:13" x14ac:dyDescent="0.2">
      <c r="A264" s="11">
        <f t="shared" si="17"/>
        <v>0</v>
      </c>
      <c r="B264" s="74">
        <v>52778</v>
      </c>
      <c r="C264" s="83" t="s">
        <v>75</v>
      </c>
      <c r="D264" s="103">
        <v>0</v>
      </c>
      <c r="E264" s="48">
        <v>0</v>
      </c>
      <c r="F264" s="104" t="s">
        <v>75</v>
      </c>
      <c r="G264" s="49">
        <v>0</v>
      </c>
      <c r="H264" s="105" t="s">
        <v>75</v>
      </c>
      <c r="I264" s="49">
        <v>0</v>
      </c>
      <c r="J264" s="49"/>
      <c r="K264" s="49">
        <v>0</v>
      </c>
      <c r="L264" s="49">
        <v>0</v>
      </c>
      <c r="M264" s="45">
        <v>246</v>
      </c>
    </row>
    <row r="265" spans="1:13" x14ac:dyDescent="0.2">
      <c r="A265" s="11">
        <f t="shared" si="17"/>
        <v>0</v>
      </c>
      <c r="B265" s="74">
        <v>52809</v>
      </c>
      <c r="C265" s="83" t="s">
        <v>75</v>
      </c>
      <c r="D265" s="103">
        <v>0</v>
      </c>
      <c r="E265" s="48">
        <v>0</v>
      </c>
      <c r="F265" s="104" t="s">
        <v>75</v>
      </c>
      <c r="G265" s="49">
        <v>0</v>
      </c>
      <c r="H265" s="105" t="s">
        <v>75</v>
      </c>
      <c r="I265" s="49">
        <v>0</v>
      </c>
      <c r="J265" s="49"/>
      <c r="K265" s="49">
        <v>0</v>
      </c>
      <c r="L265" s="49">
        <v>0</v>
      </c>
      <c r="M265" s="45">
        <v>247</v>
      </c>
    </row>
    <row r="266" spans="1:13" x14ac:dyDescent="0.2">
      <c r="A266" s="11">
        <f t="shared" si="17"/>
        <v>0</v>
      </c>
      <c r="B266" s="74">
        <v>52840</v>
      </c>
      <c r="C266" s="83" t="s">
        <v>75</v>
      </c>
      <c r="D266" s="103">
        <v>0</v>
      </c>
      <c r="E266" s="48">
        <v>0</v>
      </c>
      <c r="F266" s="104" t="s">
        <v>75</v>
      </c>
      <c r="G266" s="49">
        <v>0</v>
      </c>
      <c r="H266" s="105" t="s">
        <v>75</v>
      </c>
      <c r="I266" s="49">
        <v>0</v>
      </c>
      <c r="J266" s="49"/>
      <c r="K266" s="49">
        <v>0</v>
      </c>
      <c r="L266" s="49">
        <v>0</v>
      </c>
      <c r="M266" s="45">
        <v>248</v>
      </c>
    </row>
    <row r="267" spans="1:13" x14ac:dyDescent="0.2">
      <c r="A267" s="11">
        <f t="shared" si="17"/>
        <v>0</v>
      </c>
      <c r="B267" s="74">
        <v>52870</v>
      </c>
      <c r="C267" s="83" t="s">
        <v>75</v>
      </c>
      <c r="D267" s="103">
        <v>0</v>
      </c>
      <c r="E267" s="48">
        <v>0</v>
      </c>
      <c r="F267" s="104" t="s">
        <v>75</v>
      </c>
      <c r="G267" s="49">
        <v>0</v>
      </c>
      <c r="H267" s="105" t="s">
        <v>75</v>
      </c>
      <c r="I267" s="49">
        <v>0</v>
      </c>
      <c r="J267" s="49"/>
      <c r="K267" s="49">
        <v>0</v>
      </c>
      <c r="L267" s="49">
        <v>0</v>
      </c>
      <c r="M267" s="45">
        <v>249</v>
      </c>
    </row>
    <row r="268" spans="1:13" x14ac:dyDescent="0.2">
      <c r="A268" s="11">
        <f t="shared" si="17"/>
        <v>0</v>
      </c>
      <c r="B268" s="74">
        <v>52901</v>
      </c>
      <c r="C268" s="83" t="s">
        <v>75</v>
      </c>
      <c r="D268" s="103">
        <v>0</v>
      </c>
      <c r="E268" s="48">
        <v>0</v>
      </c>
      <c r="F268" s="104" t="s">
        <v>75</v>
      </c>
      <c r="G268" s="49">
        <v>0</v>
      </c>
      <c r="H268" s="105" t="s">
        <v>75</v>
      </c>
      <c r="I268" s="49">
        <v>0</v>
      </c>
      <c r="J268" s="49"/>
      <c r="K268" s="49">
        <v>0</v>
      </c>
      <c r="L268" s="49">
        <v>0</v>
      </c>
      <c r="M268" s="45">
        <v>250</v>
      </c>
    </row>
    <row r="269" spans="1:13" x14ac:dyDescent="0.2">
      <c r="A269" s="11">
        <f t="shared" si="17"/>
        <v>0</v>
      </c>
      <c r="B269" s="74">
        <v>52931</v>
      </c>
      <c r="C269" s="83" t="s">
        <v>75</v>
      </c>
      <c r="D269" s="103">
        <v>0</v>
      </c>
      <c r="E269" s="48">
        <v>0</v>
      </c>
      <c r="F269" s="104" t="s">
        <v>75</v>
      </c>
      <c r="G269" s="49">
        <v>0</v>
      </c>
      <c r="H269" s="105" t="s">
        <v>75</v>
      </c>
      <c r="I269" s="49">
        <v>0</v>
      </c>
      <c r="J269" s="49"/>
      <c r="K269" s="49">
        <v>0</v>
      </c>
      <c r="L269" s="49">
        <v>0</v>
      </c>
      <c r="M269" s="45">
        <v>251</v>
      </c>
    </row>
    <row r="270" spans="1:13" x14ac:dyDescent="0.2">
      <c r="A270" s="11">
        <f t="shared" si="17"/>
        <v>0</v>
      </c>
      <c r="B270" s="74">
        <v>52962</v>
      </c>
      <c r="C270" s="83" t="s">
        <v>75</v>
      </c>
      <c r="D270" s="103">
        <v>0</v>
      </c>
      <c r="E270" s="48">
        <v>0</v>
      </c>
      <c r="F270" s="104" t="s">
        <v>75</v>
      </c>
      <c r="G270" s="49">
        <v>0</v>
      </c>
      <c r="H270" s="105" t="s">
        <v>75</v>
      </c>
      <c r="I270" s="49">
        <v>0</v>
      </c>
      <c r="J270" s="49"/>
      <c r="K270" s="49">
        <v>0</v>
      </c>
      <c r="L270" s="49">
        <v>0</v>
      </c>
      <c r="M270" s="45">
        <v>252</v>
      </c>
    </row>
    <row r="271" spans="1:13" x14ac:dyDescent="0.2">
      <c r="A271" s="11">
        <f t="shared" si="17"/>
        <v>0</v>
      </c>
      <c r="B271" s="74">
        <v>52993</v>
      </c>
      <c r="C271" s="83" t="s">
        <v>75</v>
      </c>
      <c r="D271" s="103">
        <v>0</v>
      </c>
      <c r="E271" s="48">
        <v>0</v>
      </c>
      <c r="F271" s="104" t="s">
        <v>75</v>
      </c>
      <c r="G271" s="49">
        <v>0</v>
      </c>
      <c r="H271" s="105" t="s">
        <v>75</v>
      </c>
      <c r="I271" s="49">
        <v>0</v>
      </c>
      <c r="J271" s="49"/>
      <c r="K271" s="49">
        <v>0</v>
      </c>
      <c r="L271" s="49">
        <v>0</v>
      </c>
      <c r="M271" s="45">
        <v>253</v>
      </c>
    </row>
    <row r="272" spans="1:13" x14ac:dyDescent="0.2">
      <c r="A272" s="11">
        <f t="shared" si="17"/>
        <v>0</v>
      </c>
      <c r="B272" s="74">
        <v>53021</v>
      </c>
      <c r="C272" s="83" t="s">
        <v>75</v>
      </c>
      <c r="D272" s="103">
        <v>0</v>
      </c>
      <c r="E272" s="48">
        <v>0</v>
      </c>
      <c r="F272" s="104" t="s">
        <v>75</v>
      </c>
      <c r="G272" s="49">
        <v>0</v>
      </c>
      <c r="H272" s="105" t="s">
        <v>75</v>
      </c>
      <c r="I272" s="49">
        <v>0</v>
      </c>
      <c r="J272" s="49"/>
      <c r="K272" s="49">
        <v>0</v>
      </c>
      <c r="L272" s="49">
        <v>0</v>
      </c>
      <c r="M272" s="45">
        <v>254</v>
      </c>
    </row>
    <row r="273" spans="1:13" x14ac:dyDescent="0.2">
      <c r="A273" s="11">
        <f t="shared" si="17"/>
        <v>0</v>
      </c>
      <c r="B273" s="74">
        <v>53052</v>
      </c>
      <c r="C273" s="83" t="s">
        <v>75</v>
      </c>
      <c r="D273" s="103">
        <v>0</v>
      </c>
      <c r="E273" s="48">
        <v>0</v>
      </c>
      <c r="F273" s="104" t="s">
        <v>75</v>
      </c>
      <c r="G273" s="49">
        <v>0</v>
      </c>
      <c r="H273" s="105" t="s">
        <v>75</v>
      </c>
      <c r="I273" s="49">
        <v>0</v>
      </c>
      <c r="J273" s="49"/>
      <c r="K273" s="49">
        <v>0</v>
      </c>
      <c r="L273" s="49">
        <v>0</v>
      </c>
      <c r="M273" s="45">
        <v>255</v>
      </c>
    </row>
    <row r="274" spans="1:13" x14ac:dyDescent="0.2">
      <c r="A274" s="11">
        <f t="shared" si="17"/>
        <v>0</v>
      </c>
      <c r="B274" s="74">
        <v>53082</v>
      </c>
      <c r="C274" s="83" t="s">
        <v>75</v>
      </c>
      <c r="D274" s="103">
        <v>0</v>
      </c>
      <c r="E274" s="48">
        <v>0</v>
      </c>
      <c r="F274" s="104" t="s">
        <v>75</v>
      </c>
      <c r="G274" s="49">
        <v>0</v>
      </c>
      <c r="H274" s="105" t="s">
        <v>75</v>
      </c>
      <c r="I274" s="49">
        <v>0</v>
      </c>
      <c r="J274" s="49"/>
      <c r="K274" s="49">
        <v>0</v>
      </c>
      <c r="L274" s="49">
        <v>0</v>
      </c>
      <c r="M274" s="45">
        <v>256</v>
      </c>
    </row>
    <row r="275" spans="1:13" x14ac:dyDescent="0.2">
      <c r="A275" s="11">
        <f t="shared" si="17"/>
        <v>0</v>
      </c>
      <c r="B275" s="74">
        <v>53113</v>
      </c>
      <c r="C275" s="83" t="s">
        <v>75</v>
      </c>
      <c r="D275" s="103">
        <v>0</v>
      </c>
      <c r="E275" s="48">
        <v>0</v>
      </c>
      <c r="F275" s="104" t="s">
        <v>75</v>
      </c>
      <c r="G275" s="49">
        <v>0</v>
      </c>
      <c r="H275" s="105" t="s">
        <v>75</v>
      </c>
      <c r="I275" s="49">
        <v>0</v>
      </c>
      <c r="J275" s="49"/>
      <c r="K275" s="49">
        <v>0</v>
      </c>
      <c r="L275" s="49">
        <v>0</v>
      </c>
      <c r="M275" s="45">
        <v>257</v>
      </c>
    </row>
    <row r="276" spans="1:13" x14ac:dyDescent="0.2">
      <c r="A276" s="11">
        <f t="shared" ref="A276:A339" si="18">IF(E276&gt;0,1,0)</f>
        <v>0</v>
      </c>
      <c r="B276" s="74">
        <v>53143</v>
      </c>
      <c r="C276" s="83" t="s">
        <v>75</v>
      </c>
      <c r="D276" s="103">
        <v>0</v>
      </c>
      <c r="E276" s="48">
        <v>0</v>
      </c>
      <c r="F276" s="104" t="s">
        <v>75</v>
      </c>
      <c r="G276" s="49">
        <v>0</v>
      </c>
      <c r="H276" s="105" t="s">
        <v>75</v>
      </c>
      <c r="I276" s="49">
        <v>0</v>
      </c>
      <c r="J276" s="49"/>
      <c r="K276" s="49">
        <v>0</v>
      </c>
      <c r="L276" s="49">
        <v>0</v>
      </c>
      <c r="M276" s="45">
        <v>258</v>
      </c>
    </row>
    <row r="277" spans="1:13" x14ac:dyDescent="0.2">
      <c r="A277" s="11">
        <f t="shared" si="18"/>
        <v>0</v>
      </c>
      <c r="B277" s="74">
        <v>53174</v>
      </c>
      <c r="C277" s="83" t="s">
        <v>75</v>
      </c>
      <c r="D277" s="103">
        <v>0</v>
      </c>
      <c r="E277" s="48">
        <v>0</v>
      </c>
      <c r="F277" s="104" t="s">
        <v>75</v>
      </c>
      <c r="G277" s="49">
        <v>0</v>
      </c>
      <c r="H277" s="105" t="s">
        <v>75</v>
      </c>
      <c r="I277" s="49">
        <v>0</v>
      </c>
      <c r="J277" s="49"/>
      <c r="K277" s="49">
        <v>0</v>
      </c>
      <c r="L277" s="49">
        <v>0</v>
      </c>
      <c r="M277" s="45">
        <v>259</v>
      </c>
    </row>
    <row r="278" spans="1:13" x14ac:dyDescent="0.2">
      <c r="A278" s="11">
        <f t="shared" si="18"/>
        <v>0</v>
      </c>
      <c r="B278" s="74">
        <v>53205</v>
      </c>
      <c r="C278" s="83" t="s">
        <v>75</v>
      </c>
      <c r="D278" s="103">
        <v>0</v>
      </c>
      <c r="E278" s="48">
        <v>0</v>
      </c>
      <c r="F278" s="104" t="s">
        <v>75</v>
      </c>
      <c r="G278" s="49">
        <v>0</v>
      </c>
      <c r="H278" s="105" t="s">
        <v>75</v>
      </c>
      <c r="I278" s="49">
        <v>0</v>
      </c>
      <c r="J278" s="49"/>
      <c r="K278" s="49">
        <v>0</v>
      </c>
      <c r="L278" s="49">
        <v>0</v>
      </c>
      <c r="M278" s="45">
        <v>260</v>
      </c>
    </row>
    <row r="279" spans="1:13" x14ac:dyDescent="0.2">
      <c r="A279" s="11">
        <f t="shared" si="18"/>
        <v>0</v>
      </c>
      <c r="B279" s="74">
        <v>53235</v>
      </c>
      <c r="C279" s="83" t="s">
        <v>75</v>
      </c>
      <c r="D279" s="103">
        <v>0</v>
      </c>
      <c r="E279" s="48">
        <v>0</v>
      </c>
      <c r="F279" s="104" t="s">
        <v>75</v>
      </c>
      <c r="G279" s="49">
        <v>0</v>
      </c>
      <c r="H279" s="105" t="s">
        <v>75</v>
      </c>
      <c r="I279" s="49">
        <v>0</v>
      </c>
      <c r="J279" s="49"/>
      <c r="K279" s="49">
        <v>0</v>
      </c>
      <c r="L279" s="49">
        <v>0</v>
      </c>
      <c r="M279" s="45">
        <v>261</v>
      </c>
    </row>
    <row r="280" spans="1:13" x14ac:dyDescent="0.2">
      <c r="A280" s="11">
        <f t="shared" si="18"/>
        <v>0</v>
      </c>
      <c r="B280" s="74">
        <v>53266</v>
      </c>
      <c r="C280" s="83" t="s">
        <v>75</v>
      </c>
      <c r="D280" s="103">
        <v>0</v>
      </c>
      <c r="E280" s="48">
        <v>0</v>
      </c>
      <c r="F280" s="104" t="s">
        <v>75</v>
      </c>
      <c r="G280" s="49">
        <v>0</v>
      </c>
      <c r="H280" s="105" t="s">
        <v>75</v>
      </c>
      <c r="I280" s="49">
        <v>0</v>
      </c>
      <c r="J280" s="49"/>
      <c r="K280" s="49">
        <v>0</v>
      </c>
      <c r="L280" s="49">
        <v>0</v>
      </c>
      <c r="M280" s="45">
        <v>262</v>
      </c>
    </row>
    <row r="281" spans="1:13" x14ac:dyDescent="0.2">
      <c r="A281" s="11">
        <f t="shared" si="18"/>
        <v>0</v>
      </c>
      <c r="B281" s="74">
        <v>53296</v>
      </c>
      <c r="C281" s="83" t="s">
        <v>75</v>
      </c>
      <c r="D281" s="103">
        <v>0</v>
      </c>
      <c r="E281" s="48">
        <v>0</v>
      </c>
      <c r="F281" s="104" t="s">
        <v>75</v>
      </c>
      <c r="G281" s="49">
        <v>0</v>
      </c>
      <c r="H281" s="105" t="s">
        <v>75</v>
      </c>
      <c r="I281" s="49">
        <v>0</v>
      </c>
      <c r="J281" s="49"/>
      <c r="K281" s="49">
        <v>0</v>
      </c>
      <c r="L281" s="49">
        <v>0</v>
      </c>
      <c r="M281" s="45">
        <v>263</v>
      </c>
    </row>
    <row r="282" spans="1:13" x14ac:dyDescent="0.2">
      <c r="A282" s="11">
        <f t="shared" si="18"/>
        <v>0</v>
      </c>
      <c r="B282" s="74">
        <v>53327</v>
      </c>
      <c r="C282" s="83" t="s">
        <v>75</v>
      </c>
      <c r="D282" s="103">
        <v>0</v>
      </c>
      <c r="E282" s="48">
        <v>0</v>
      </c>
      <c r="F282" s="104" t="s">
        <v>75</v>
      </c>
      <c r="G282" s="49">
        <v>0</v>
      </c>
      <c r="H282" s="105" t="s">
        <v>75</v>
      </c>
      <c r="I282" s="49">
        <v>0</v>
      </c>
      <c r="J282" s="49"/>
      <c r="K282" s="49">
        <v>0</v>
      </c>
      <c r="L282" s="49">
        <v>0</v>
      </c>
      <c r="M282" s="45">
        <v>264</v>
      </c>
    </row>
    <row r="283" spans="1:13" x14ac:dyDescent="0.2">
      <c r="A283" s="11">
        <f t="shared" si="18"/>
        <v>0</v>
      </c>
      <c r="B283" s="74">
        <v>53358</v>
      </c>
      <c r="C283" s="83" t="s">
        <v>75</v>
      </c>
      <c r="D283" s="103">
        <v>0</v>
      </c>
      <c r="E283" s="48">
        <v>0</v>
      </c>
      <c r="F283" s="104" t="s">
        <v>75</v>
      </c>
      <c r="G283" s="49">
        <v>0</v>
      </c>
      <c r="H283" s="105" t="s">
        <v>75</v>
      </c>
      <c r="I283" s="49">
        <v>0</v>
      </c>
      <c r="J283" s="49"/>
      <c r="K283" s="49">
        <v>0</v>
      </c>
      <c r="L283" s="49">
        <v>0</v>
      </c>
      <c r="M283" s="45">
        <v>265</v>
      </c>
    </row>
    <row r="284" spans="1:13" x14ac:dyDescent="0.2">
      <c r="A284" s="11">
        <f t="shared" si="18"/>
        <v>0</v>
      </c>
      <c r="B284" s="74">
        <v>53386</v>
      </c>
      <c r="C284" s="83" t="s">
        <v>75</v>
      </c>
      <c r="D284" s="103">
        <v>0</v>
      </c>
      <c r="E284" s="48">
        <v>0</v>
      </c>
      <c r="F284" s="104" t="s">
        <v>75</v>
      </c>
      <c r="G284" s="49">
        <v>0</v>
      </c>
      <c r="H284" s="105" t="s">
        <v>75</v>
      </c>
      <c r="I284" s="49">
        <v>0</v>
      </c>
      <c r="J284" s="49"/>
      <c r="K284" s="49">
        <v>0</v>
      </c>
      <c r="L284" s="49">
        <v>0</v>
      </c>
      <c r="M284" s="45">
        <v>266</v>
      </c>
    </row>
    <row r="285" spans="1:13" x14ac:dyDescent="0.2">
      <c r="A285" s="11">
        <f t="shared" si="18"/>
        <v>0</v>
      </c>
      <c r="B285" s="74">
        <v>53417</v>
      </c>
      <c r="C285" s="83" t="s">
        <v>75</v>
      </c>
      <c r="D285" s="103">
        <v>0</v>
      </c>
      <c r="E285" s="48">
        <v>0</v>
      </c>
      <c r="F285" s="104" t="s">
        <v>75</v>
      </c>
      <c r="G285" s="49">
        <v>0</v>
      </c>
      <c r="H285" s="105" t="s">
        <v>75</v>
      </c>
      <c r="I285" s="49">
        <v>0</v>
      </c>
      <c r="J285" s="49"/>
      <c r="K285" s="49">
        <v>0</v>
      </c>
      <c r="L285" s="49">
        <v>0</v>
      </c>
      <c r="M285" s="45">
        <v>267</v>
      </c>
    </row>
    <row r="286" spans="1:13" x14ac:dyDescent="0.2">
      <c r="A286" s="11">
        <f t="shared" si="18"/>
        <v>0</v>
      </c>
      <c r="B286" s="74">
        <v>53447</v>
      </c>
      <c r="C286" s="83" t="s">
        <v>75</v>
      </c>
      <c r="D286" s="103">
        <v>0</v>
      </c>
      <c r="E286" s="48">
        <v>0</v>
      </c>
      <c r="F286" s="104" t="s">
        <v>75</v>
      </c>
      <c r="G286" s="49">
        <v>0</v>
      </c>
      <c r="H286" s="105" t="s">
        <v>75</v>
      </c>
      <c r="I286" s="49">
        <v>0</v>
      </c>
      <c r="J286" s="49"/>
      <c r="K286" s="49">
        <v>0</v>
      </c>
      <c r="L286" s="49">
        <v>0</v>
      </c>
      <c r="M286" s="45">
        <v>268</v>
      </c>
    </row>
    <row r="287" spans="1:13" x14ac:dyDescent="0.2">
      <c r="A287" s="11">
        <f t="shared" si="18"/>
        <v>0</v>
      </c>
      <c r="B287" s="74">
        <v>53478</v>
      </c>
      <c r="C287" s="83" t="s">
        <v>75</v>
      </c>
      <c r="D287" s="103">
        <v>0</v>
      </c>
      <c r="E287" s="48">
        <v>0</v>
      </c>
      <c r="F287" s="104" t="s">
        <v>75</v>
      </c>
      <c r="G287" s="49">
        <v>0</v>
      </c>
      <c r="H287" s="105" t="s">
        <v>75</v>
      </c>
      <c r="I287" s="49">
        <v>0</v>
      </c>
      <c r="J287" s="49"/>
      <c r="K287" s="49">
        <v>0</v>
      </c>
      <c r="L287" s="49">
        <v>0</v>
      </c>
      <c r="M287" s="45">
        <v>269</v>
      </c>
    </row>
    <row r="288" spans="1:13" x14ac:dyDescent="0.2">
      <c r="A288" s="11">
        <f t="shared" si="18"/>
        <v>0</v>
      </c>
      <c r="B288" s="74">
        <v>53508</v>
      </c>
      <c r="C288" s="83" t="s">
        <v>75</v>
      </c>
      <c r="D288" s="103">
        <v>0</v>
      </c>
      <c r="E288" s="48">
        <v>0</v>
      </c>
      <c r="F288" s="104" t="s">
        <v>75</v>
      </c>
      <c r="G288" s="49">
        <v>0</v>
      </c>
      <c r="H288" s="105" t="s">
        <v>75</v>
      </c>
      <c r="I288" s="49">
        <v>0</v>
      </c>
      <c r="J288" s="49"/>
      <c r="K288" s="49">
        <v>0</v>
      </c>
      <c r="L288" s="49">
        <v>0</v>
      </c>
      <c r="M288" s="45">
        <v>270</v>
      </c>
    </row>
    <row r="289" spans="1:13" x14ac:dyDescent="0.2">
      <c r="A289" s="11">
        <f t="shared" si="18"/>
        <v>0</v>
      </c>
      <c r="B289" s="74">
        <v>53539</v>
      </c>
      <c r="C289" s="83" t="s">
        <v>75</v>
      </c>
      <c r="D289" s="103">
        <v>0</v>
      </c>
      <c r="E289" s="48">
        <v>0</v>
      </c>
      <c r="F289" s="104" t="s">
        <v>75</v>
      </c>
      <c r="G289" s="49">
        <v>0</v>
      </c>
      <c r="H289" s="105" t="s">
        <v>75</v>
      </c>
      <c r="I289" s="49">
        <v>0</v>
      </c>
      <c r="J289" s="49"/>
      <c r="K289" s="49">
        <v>0</v>
      </c>
      <c r="L289" s="49">
        <v>0</v>
      </c>
      <c r="M289" s="45">
        <v>271</v>
      </c>
    </row>
    <row r="290" spans="1:13" x14ac:dyDescent="0.2">
      <c r="A290" s="11">
        <f t="shared" si="18"/>
        <v>0</v>
      </c>
      <c r="B290" s="74">
        <v>53570</v>
      </c>
      <c r="C290" s="83" t="s">
        <v>75</v>
      </c>
      <c r="D290" s="103">
        <v>0</v>
      </c>
      <c r="E290" s="48">
        <v>0</v>
      </c>
      <c r="F290" s="104" t="s">
        <v>75</v>
      </c>
      <c r="G290" s="49">
        <v>0</v>
      </c>
      <c r="H290" s="105" t="s">
        <v>75</v>
      </c>
      <c r="I290" s="49">
        <v>0</v>
      </c>
      <c r="J290" s="49"/>
      <c r="K290" s="49">
        <v>0</v>
      </c>
      <c r="L290" s="49">
        <v>0</v>
      </c>
      <c r="M290" s="45">
        <v>272</v>
      </c>
    </row>
    <row r="291" spans="1:13" x14ac:dyDescent="0.2">
      <c r="A291" s="11">
        <f t="shared" si="18"/>
        <v>0</v>
      </c>
      <c r="B291" s="74">
        <v>53600</v>
      </c>
      <c r="C291" s="83" t="s">
        <v>75</v>
      </c>
      <c r="D291" s="103">
        <v>0</v>
      </c>
      <c r="E291" s="48">
        <v>0</v>
      </c>
      <c r="F291" s="104" t="s">
        <v>75</v>
      </c>
      <c r="G291" s="49">
        <v>0</v>
      </c>
      <c r="H291" s="105" t="s">
        <v>75</v>
      </c>
      <c r="I291" s="49">
        <v>0</v>
      </c>
      <c r="J291" s="49"/>
      <c r="K291" s="49">
        <v>0</v>
      </c>
      <c r="L291" s="49">
        <v>0</v>
      </c>
      <c r="M291" s="45">
        <v>273</v>
      </c>
    </row>
    <row r="292" spans="1:13" x14ac:dyDescent="0.2">
      <c r="A292" s="11">
        <f t="shared" si="18"/>
        <v>0</v>
      </c>
      <c r="B292" s="74">
        <v>53631</v>
      </c>
      <c r="C292" s="83" t="s">
        <v>75</v>
      </c>
      <c r="D292" s="103">
        <v>0</v>
      </c>
      <c r="E292" s="48">
        <v>0</v>
      </c>
      <c r="F292" s="104" t="s">
        <v>75</v>
      </c>
      <c r="G292" s="49">
        <v>0</v>
      </c>
      <c r="H292" s="105" t="s">
        <v>75</v>
      </c>
      <c r="I292" s="49">
        <v>0</v>
      </c>
      <c r="J292" s="49"/>
      <c r="K292" s="49">
        <v>0</v>
      </c>
      <c r="L292" s="49">
        <v>0</v>
      </c>
      <c r="M292" s="45">
        <v>274</v>
      </c>
    </row>
    <row r="293" spans="1:13" x14ac:dyDescent="0.2">
      <c r="A293" s="11">
        <f t="shared" si="18"/>
        <v>0</v>
      </c>
      <c r="B293" s="74">
        <v>53661</v>
      </c>
      <c r="C293" s="83" t="s">
        <v>75</v>
      </c>
      <c r="D293" s="103">
        <v>0</v>
      </c>
      <c r="E293" s="48">
        <v>0</v>
      </c>
      <c r="F293" s="104" t="s">
        <v>75</v>
      </c>
      <c r="G293" s="49">
        <v>0</v>
      </c>
      <c r="H293" s="105" t="s">
        <v>75</v>
      </c>
      <c r="I293" s="49">
        <v>0</v>
      </c>
      <c r="J293" s="49"/>
      <c r="K293" s="49">
        <v>0</v>
      </c>
      <c r="L293" s="49">
        <v>0</v>
      </c>
      <c r="M293" s="45">
        <v>275</v>
      </c>
    </row>
    <row r="294" spans="1:13" x14ac:dyDescent="0.2">
      <c r="A294" s="11">
        <f t="shared" si="18"/>
        <v>0</v>
      </c>
      <c r="B294" s="74">
        <v>53692</v>
      </c>
      <c r="C294" s="83" t="s">
        <v>75</v>
      </c>
      <c r="D294" s="103">
        <v>0</v>
      </c>
      <c r="E294" s="48">
        <v>0</v>
      </c>
      <c r="F294" s="104" t="s">
        <v>75</v>
      </c>
      <c r="G294" s="49">
        <v>0</v>
      </c>
      <c r="H294" s="105" t="s">
        <v>75</v>
      </c>
      <c r="I294" s="49">
        <v>0</v>
      </c>
      <c r="J294" s="49"/>
      <c r="K294" s="49">
        <v>0</v>
      </c>
      <c r="L294" s="49">
        <v>0</v>
      </c>
      <c r="M294" s="45">
        <v>276</v>
      </c>
    </row>
    <row r="295" spans="1:13" x14ac:dyDescent="0.2">
      <c r="A295" s="11">
        <f t="shared" si="18"/>
        <v>0</v>
      </c>
      <c r="B295" s="74">
        <v>53723</v>
      </c>
      <c r="C295" s="83" t="s">
        <v>75</v>
      </c>
      <c r="D295" s="103">
        <v>0</v>
      </c>
      <c r="E295" s="48">
        <v>0</v>
      </c>
      <c r="F295" s="104" t="s">
        <v>75</v>
      </c>
      <c r="G295" s="49">
        <v>0</v>
      </c>
      <c r="H295" s="105" t="s">
        <v>75</v>
      </c>
      <c r="I295" s="49">
        <v>0</v>
      </c>
      <c r="J295" s="49"/>
      <c r="K295" s="49">
        <v>0</v>
      </c>
      <c r="L295" s="49">
        <v>0</v>
      </c>
      <c r="M295" s="45">
        <v>277</v>
      </c>
    </row>
    <row r="296" spans="1:13" x14ac:dyDescent="0.2">
      <c r="A296" s="11">
        <f t="shared" si="18"/>
        <v>0</v>
      </c>
      <c r="B296" s="74">
        <v>53751</v>
      </c>
      <c r="C296" s="83" t="s">
        <v>75</v>
      </c>
      <c r="D296" s="103">
        <v>0</v>
      </c>
      <c r="E296" s="48">
        <v>0</v>
      </c>
      <c r="F296" s="104" t="s">
        <v>75</v>
      </c>
      <c r="G296" s="49">
        <v>0</v>
      </c>
      <c r="H296" s="105" t="s">
        <v>75</v>
      </c>
      <c r="I296" s="49">
        <v>0</v>
      </c>
      <c r="J296" s="49"/>
      <c r="K296" s="49">
        <v>0</v>
      </c>
      <c r="L296" s="49">
        <v>0</v>
      </c>
      <c r="M296" s="45">
        <v>278</v>
      </c>
    </row>
    <row r="297" spans="1:13" x14ac:dyDescent="0.2">
      <c r="A297" s="11">
        <f t="shared" si="18"/>
        <v>0</v>
      </c>
      <c r="B297" s="74">
        <v>53782</v>
      </c>
      <c r="C297" s="83" t="s">
        <v>75</v>
      </c>
      <c r="D297" s="103">
        <v>0</v>
      </c>
      <c r="E297" s="48">
        <v>0</v>
      </c>
      <c r="F297" s="104" t="s">
        <v>75</v>
      </c>
      <c r="G297" s="49">
        <v>0</v>
      </c>
      <c r="H297" s="105" t="s">
        <v>75</v>
      </c>
      <c r="I297" s="49">
        <v>0</v>
      </c>
      <c r="J297" s="49"/>
      <c r="K297" s="49">
        <v>0</v>
      </c>
      <c r="L297" s="49">
        <v>0</v>
      </c>
      <c r="M297" s="45">
        <v>279</v>
      </c>
    </row>
    <row r="298" spans="1:13" x14ac:dyDescent="0.2">
      <c r="A298" s="11">
        <f t="shared" si="18"/>
        <v>0</v>
      </c>
      <c r="B298" s="74">
        <v>53812</v>
      </c>
      <c r="C298" s="83" t="s">
        <v>75</v>
      </c>
      <c r="D298" s="103">
        <v>0</v>
      </c>
      <c r="E298" s="48">
        <v>0</v>
      </c>
      <c r="F298" s="104" t="s">
        <v>75</v>
      </c>
      <c r="G298" s="49">
        <v>0</v>
      </c>
      <c r="H298" s="105" t="s">
        <v>75</v>
      </c>
      <c r="I298" s="49">
        <v>0</v>
      </c>
      <c r="J298" s="49"/>
      <c r="K298" s="49">
        <v>0</v>
      </c>
      <c r="L298" s="49">
        <v>0</v>
      </c>
      <c r="M298" s="45">
        <v>280</v>
      </c>
    </row>
    <row r="299" spans="1:13" x14ac:dyDescent="0.2">
      <c r="A299" s="11">
        <f t="shared" si="18"/>
        <v>0</v>
      </c>
      <c r="B299" s="74">
        <v>53843</v>
      </c>
      <c r="C299" s="83" t="s">
        <v>75</v>
      </c>
      <c r="D299" s="103">
        <v>0</v>
      </c>
      <c r="E299" s="48">
        <v>0</v>
      </c>
      <c r="F299" s="104" t="s">
        <v>75</v>
      </c>
      <c r="G299" s="49">
        <v>0</v>
      </c>
      <c r="H299" s="105" t="s">
        <v>75</v>
      </c>
      <c r="I299" s="49">
        <v>0</v>
      </c>
      <c r="J299" s="49"/>
      <c r="K299" s="49">
        <v>0</v>
      </c>
      <c r="L299" s="49">
        <v>0</v>
      </c>
      <c r="M299" s="45">
        <v>281</v>
      </c>
    </row>
    <row r="300" spans="1:13" x14ac:dyDescent="0.2">
      <c r="A300" s="11">
        <f t="shared" si="18"/>
        <v>0</v>
      </c>
      <c r="B300" s="74">
        <v>53873</v>
      </c>
      <c r="C300" s="83" t="s">
        <v>75</v>
      </c>
      <c r="D300" s="103">
        <v>0</v>
      </c>
      <c r="E300" s="48">
        <v>0</v>
      </c>
      <c r="F300" s="104" t="s">
        <v>75</v>
      </c>
      <c r="G300" s="49">
        <v>0</v>
      </c>
      <c r="H300" s="105" t="s">
        <v>75</v>
      </c>
      <c r="I300" s="49">
        <v>0</v>
      </c>
      <c r="J300" s="49"/>
      <c r="K300" s="49">
        <v>0</v>
      </c>
      <c r="L300" s="49">
        <v>0</v>
      </c>
      <c r="M300" s="45">
        <v>282</v>
      </c>
    </row>
    <row r="301" spans="1:13" x14ac:dyDescent="0.2">
      <c r="A301" s="11">
        <f t="shared" si="18"/>
        <v>0</v>
      </c>
      <c r="B301" s="74">
        <v>53904</v>
      </c>
      <c r="C301" s="83" t="s">
        <v>75</v>
      </c>
      <c r="D301" s="103">
        <v>0</v>
      </c>
      <c r="E301" s="48">
        <v>0</v>
      </c>
      <c r="F301" s="104" t="s">
        <v>75</v>
      </c>
      <c r="G301" s="49">
        <v>0</v>
      </c>
      <c r="H301" s="105" t="s">
        <v>75</v>
      </c>
      <c r="I301" s="49">
        <v>0</v>
      </c>
      <c r="J301" s="49"/>
      <c r="K301" s="49">
        <v>0</v>
      </c>
      <c r="L301" s="49">
        <v>0</v>
      </c>
      <c r="M301" s="45">
        <v>283</v>
      </c>
    </row>
    <row r="302" spans="1:13" x14ac:dyDescent="0.2">
      <c r="A302" s="11">
        <f t="shared" si="18"/>
        <v>0</v>
      </c>
      <c r="B302" s="74">
        <v>53935</v>
      </c>
      <c r="C302" s="83" t="s">
        <v>75</v>
      </c>
      <c r="D302" s="103">
        <v>0</v>
      </c>
      <c r="E302" s="48">
        <v>0</v>
      </c>
      <c r="F302" s="104" t="s">
        <v>75</v>
      </c>
      <c r="G302" s="49">
        <v>0</v>
      </c>
      <c r="H302" s="105" t="s">
        <v>75</v>
      </c>
      <c r="I302" s="49">
        <v>0</v>
      </c>
      <c r="J302" s="49"/>
      <c r="K302" s="49">
        <v>0</v>
      </c>
      <c r="L302" s="49">
        <v>0</v>
      </c>
      <c r="M302" s="45">
        <v>284</v>
      </c>
    </row>
    <row r="303" spans="1:13" x14ac:dyDescent="0.2">
      <c r="A303" s="11">
        <f t="shared" si="18"/>
        <v>0</v>
      </c>
      <c r="B303" s="74">
        <v>53965</v>
      </c>
      <c r="C303" s="83" t="s">
        <v>75</v>
      </c>
      <c r="D303" s="103">
        <v>0</v>
      </c>
      <c r="E303" s="48">
        <v>0</v>
      </c>
      <c r="F303" s="104" t="s">
        <v>75</v>
      </c>
      <c r="G303" s="49">
        <v>0</v>
      </c>
      <c r="H303" s="105" t="s">
        <v>75</v>
      </c>
      <c r="I303" s="49">
        <v>0</v>
      </c>
      <c r="J303" s="49"/>
      <c r="K303" s="49">
        <v>0</v>
      </c>
      <c r="L303" s="49">
        <v>0</v>
      </c>
      <c r="M303" s="45">
        <v>285</v>
      </c>
    </row>
    <row r="304" spans="1:13" x14ac:dyDescent="0.2">
      <c r="A304" s="11">
        <f t="shared" si="18"/>
        <v>0</v>
      </c>
      <c r="B304" s="74">
        <v>53996</v>
      </c>
      <c r="C304" s="83" t="s">
        <v>75</v>
      </c>
      <c r="D304" s="103">
        <v>0</v>
      </c>
      <c r="E304" s="48">
        <v>0</v>
      </c>
      <c r="F304" s="104" t="s">
        <v>75</v>
      </c>
      <c r="G304" s="49">
        <v>0</v>
      </c>
      <c r="H304" s="105" t="s">
        <v>75</v>
      </c>
      <c r="I304" s="49">
        <v>0</v>
      </c>
      <c r="J304" s="49"/>
      <c r="K304" s="49">
        <v>0</v>
      </c>
      <c r="L304" s="49">
        <v>0</v>
      </c>
      <c r="M304" s="45">
        <v>286</v>
      </c>
    </row>
    <row r="305" spans="1:13" x14ac:dyDescent="0.2">
      <c r="A305" s="11">
        <f t="shared" si="18"/>
        <v>0</v>
      </c>
      <c r="B305" s="74">
        <v>54026</v>
      </c>
      <c r="C305" s="83" t="s">
        <v>75</v>
      </c>
      <c r="D305" s="103">
        <v>0</v>
      </c>
      <c r="E305" s="48">
        <v>0</v>
      </c>
      <c r="F305" s="104" t="s">
        <v>75</v>
      </c>
      <c r="G305" s="49">
        <v>0</v>
      </c>
      <c r="H305" s="105" t="s">
        <v>75</v>
      </c>
      <c r="I305" s="49">
        <v>0</v>
      </c>
      <c r="J305" s="49"/>
      <c r="K305" s="49">
        <v>0</v>
      </c>
      <c r="L305" s="49">
        <v>0</v>
      </c>
      <c r="M305" s="45">
        <v>287</v>
      </c>
    </row>
    <row r="306" spans="1:13" x14ac:dyDescent="0.2">
      <c r="A306" s="11">
        <f t="shared" si="18"/>
        <v>0</v>
      </c>
      <c r="B306" s="74">
        <v>54057</v>
      </c>
      <c r="C306" s="83" t="s">
        <v>75</v>
      </c>
      <c r="D306" s="103">
        <v>0</v>
      </c>
      <c r="E306" s="48">
        <v>0</v>
      </c>
      <c r="F306" s="104" t="s">
        <v>75</v>
      </c>
      <c r="G306" s="49">
        <v>0</v>
      </c>
      <c r="H306" s="105" t="s">
        <v>75</v>
      </c>
      <c r="I306" s="49">
        <v>0</v>
      </c>
      <c r="J306" s="49"/>
      <c r="K306" s="49">
        <v>0</v>
      </c>
      <c r="L306" s="49">
        <v>0</v>
      </c>
      <c r="M306" s="45">
        <v>288</v>
      </c>
    </row>
    <row r="307" spans="1:13" x14ac:dyDescent="0.2">
      <c r="A307" s="11">
        <f t="shared" si="18"/>
        <v>0</v>
      </c>
      <c r="B307" s="74">
        <v>54088</v>
      </c>
      <c r="C307" s="83" t="s">
        <v>75</v>
      </c>
      <c r="D307" s="103">
        <v>0</v>
      </c>
      <c r="E307" s="48">
        <v>0</v>
      </c>
      <c r="F307" s="104" t="s">
        <v>75</v>
      </c>
      <c r="G307" s="49">
        <v>0</v>
      </c>
      <c r="H307" s="105" t="s">
        <v>75</v>
      </c>
      <c r="I307" s="49">
        <v>0</v>
      </c>
      <c r="J307" s="49"/>
      <c r="K307" s="49">
        <v>0</v>
      </c>
      <c r="L307" s="49">
        <v>0</v>
      </c>
      <c r="M307" s="45">
        <v>289</v>
      </c>
    </row>
    <row r="308" spans="1:13" x14ac:dyDescent="0.2">
      <c r="A308" s="11">
        <f t="shared" si="18"/>
        <v>0</v>
      </c>
      <c r="B308" s="74">
        <v>54117</v>
      </c>
      <c r="C308" s="83" t="s">
        <v>75</v>
      </c>
      <c r="D308" s="103">
        <v>0</v>
      </c>
      <c r="E308" s="48">
        <v>0</v>
      </c>
      <c r="F308" s="104" t="s">
        <v>75</v>
      </c>
      <c r="G308" s="49">
        <v>0</v>
      </c>
      <c r="H308" s="105" t="s">
        <v>75</v>
      </c>
      <c r="I308" s="49">
        <v>0</v>
      </c>
      <c r="J308" s="49"/>
      <c r="K308" s="49">
        <v>0</v>
      </c>
      <c r="L308" s="49">
        <v>0</v>
      </c>
      <c r="M308" s="45">
        <v>290</v>
      </c>
    </row>
    <row r="309" spans="1:13" x14ac:dyDescent="0.2">
      <c r="A309" s="11">
        <f t="shared" si="18"/>
        <v>0</v>
      </c>
      <c r="B309" s="74">
        <v>54148</v>
      </c>
      <c r="C309" s="83" t="s">
        <v>75</v>
      </c>
      <c r="D309" s="103">
        <v>0</v>
      </c>
      <c r="E309" s="48">
        <v>0</v>
      </c>
      <c r="F309" s="104" t="s">
        <v>75</v>
      </c>
      <c r="G309" s="49">
        <v>0</v>
      </c>
      <c r="H309" s="105" t="s">
        <v>75</v>
      </c>
      <c r="I309" s="49">
        <v>0</v>
      </c>
      <c r="J309" s="49"/>
      <c r="K309" s="49">
        <v>0</v>
      </c>
      <c r="L309" s="49">
        <v>0</v>
      </c>
      <c r="M309" s="45">
        <v>291</v>
      </c>
    </row>
    <row r="310" spans="1:13" x14ac:dyDescent="0.2">
      <c r="A310" s="11">
        <f t="shared" si="18"/>
        <v>0</v>
      </c>
      <c r="B310" s="74">
        <v>54178</v>
      </c>
      <c r="C310" s="83" t="s">
        <v>75</v>
      </c>
      <c r="D310" s="103">
        <v>0</v>
      </c>
      <c r="E310" s="48">
        <v>0</v>
      </c>
      <c r="F310" s="104" t="s">
        <v>75</v>
      </c>
      <c r="G310" s="49">
        <v>0</v>
      </c>
      <c r="H310" s="105" t="s">
        <v>75</v>
      </c>
      <c r="I310" s="49">
        <v>0</v>
      </c>
      <c r="J310" s="49"/>
      <c r="K310" s="49">
        <v>0</v>
      </c>
      <c r="L310" s="49">
        <v>0</v>
      </c>
      <c r="M310" s="45">
        <v>292</v>
      </c>
    </row>
    <row r="311" spans="1:13" x14ac:dyDescent="0.2">
      <c r="A311" s="11">
        <f t="shared" si="18"/>
        <v>0</v>
      </c>
      <c r="B311" s="74">
        <v>54209</v>
      </c>
      <c r="C311" s="83" t="s">
        <v>75</v>
      </c>
      <c r="D311" s="103">
        <v>0</v>
      </c>
      <c r="E311" s="48">
        <v>0</v>
      </c>
      <c r="F311" s="104" t="s">
        <v>75</v>
      </c>
      <c r="G311" s="49">
        <v>0</v>
      </c>
      <c r="H311" s="105" t="s">
        <v>75</v>
      </c>
      <c r="I311" s="49">
        <v>0</v>
      </c>
      <c r="J311" s="49"/>
      <c r="K311" s="49">
        <v>0</v>
      </c>
      <c r="L311" s="49">
        <v>0</v>
      </c>
      <c r="M311" s="45">
        <v>293</v>
      </c>
    </row>
    <row r="312" spans="1:13" x14ac:dyDescent="0.2">
      <c r="A312" s="11">
        <f t="shared" si="18"/>
        <v>0</v>
      </c>
      <c r="B312" s="74">
        <v>54239</v>
      </c>
      <c r="C312" s="83" t="s">
        <v>75</v>
      </c>
      <c r="D312" s="103">
        <v>0</v>
      </c>
      <c r="E312" s="48">
        <v>0</v>
      </c>
      <c r="F312" s="104" t="s">
        <v>75</v>
      </c>
      <c r="G312" s="49">
        <v>0</v>
      </c>
      <c r="H312" s="105" t="s">
        <v>75</v>
      </c>
      <c r="I312" s="49">
        <v>0</v>
      </c>
      <c r="J312" s="49"/>
      <c r="K312" s="49">
        <v>0</v>
      </c>
      <c r="L312" s="49">
        <v>0</v>
      </c>
      <c r="M312" s="45">
        <v>294</v>
      </c>
    </row>
    <row r="313" spans="1:13" x14ac:dyDescent="0.2">
      <c r="A313" s="11">
        <f t="shared" si="18"/>
        <v>0</v>
      </c>
      <c r="B313" s="74">
        <v>54270</v>
      </c>
      <c r="C313" s="83" t="s">
        <v>75</v>
      </c>
      <c r="D313" s="103">
        <v>0</v>
      </c>
      <c r="E313" s="48">
        <v>0</v>
      </c>
      <c r="F313" s="104" t="s">
        <v>75</v>
      </c>
      <c r="G313" s="49">
        <v>0</v>
      </c>
      <c r="H313" s="105" t="s">
        <v>75</v>
      </c>
      <c r="I313" s="49">
        <v>0</v>
      </c>
      <c r="J313" s="49"/>
      <c r="K313" s="49">
        <v>0</v>
      </c>
      <c r="L313" s="49">
        <v>0</v>
      </c>
      <c r="M313" s="45">
        <v>295</v>
      </c>
    </row>
    <row r="314" spans="1:13" x14ac:dyDescent="0.2">
      <c r="A314" s="11">
        <f t="shared" si="18"/>
        <v>0</v>
      </c>
      <c r="B314" s="74">
        <v>54301</v>
      </c>
      <c r="C314" s="83" t="s">
        <v>75</v>
      </c>
      <c r="D314" s="103">
        <v>0</v>
      </c>
      <c r="E314" s="48">
        <v>0</v>
      </c>
      <c r="F314" s="104" t="s">
        <v>75</v>
      </c>
      <c r="G314" s="49">
        <v>0</v>
      </c>
      <c r="H314" s="105" t="s">
        <v>75</v>
      </c>
      <c r="I314" s="49">
        <v>0</v>
      </c>
      <c r="J314" s="49"/>
      <c r="K314" s="49">
        <v>0</v>
      </c>
      <c r="L314" s="49">
        <v>0</v>
      </c>
      <c r="M314" s="45">
        <v>296</v>
      </c>
    </row>
    <row r="315" spans="1:13" x14ac:dyDescent="0.2">
      <c r="A315" s="11">
        <f t="shared" si="18"/>
        <v>0</v>
      </c>
      <c r="B315" s="74">
        <v>54331</v>
      </c>
      <c r="C315" s="83" t="s">
        <v>75</v>
      </c>
      <c r="D315" s="103">
        <v>0</v>
      </c>
      <c r="E315" s="48">
        <v>0</v>
      </c>
      <c r="F315" s="104" t="s">
        <v>75</v>
      </c>
      <c r="G315" s="49">
        <v>0</v>
      </c>
      <c r="H315" s="105" t="s">
        <v>75</v>
      </c>
      <c r="I315" s="49">
        <v>0</v>
      </c>
      <c r="J315" s="49"/>
      <c r="K315" s="49">
        <v>0</v>
      </c>
      <c r="L315" s="49">
        <v>0</v>
      </c>
      <c r="M315" s="45">
        <v>297</v>
      </c>
    </row>
    <row r="316" spans="1:13" x14ac:dyDescent="0.2">
      <c r="A316" s="11">
        <f t="shared" si="18"/>
        <v>0</v>
      </c>
      <c r="B316" s="74">
        <v>54362</v>
      </c>
      <c r="C316" s="83" t="s">
        <v>75</v>
      </c>
      <c r="D316" s="103">
        <v>0</v>
      </c>
      <c r="E316" s="48">
        <v>0</v>
      </c>
      <c r="F316" s="104" t="s">
        <v>75</v>
      </c>
      <c r="G316" s="49">
        <v>0</v>
      </c>
      <c r="H316" s="105" t="s">
        <v>75</v>
      </c>
      <c r="I316" s="49">
        <v>0</v>
      </c>
      <c r="J316" s="49"/>
      <c r="K316" s="49">
        <v>0</v>
      </c>
      <c r="L316" s="49">
        <v>0</v>
      </c>
      <c r="M316" s="45">
        <v>298</v>
      </c>
    </row>
    <row r="317" spans="1:13" x14ac:dyDescent="0.2">
      <c r="A317" s="11">
        <f t="shared" si="18"/>
        <v>0</v>
      </c>
      <c r="B317" s="74">
        <v>54392</v>
      </c>
      <c r="C317" s="83" t="s">
        <v>75</v>
      </c>
      <c r="D317" s="103">
        <v>0</v>
      </c>
      <c r="E317" s="48">
        <v>0</v>
      </c>
      <c r="F317" s="104" t="s">
        <v>75</v>
      </c>
      <c r="G317" s="49">
        <v>0</v>
      </c>
      <c r="H317" s="105" t="s">
        <v>75</v>
      </c>
      <c r="I317" s="49">
        <v>0</v>
      </c>
      <c r="J317" s="49"/>
      <c r="K317" s="49">
        <v>0</v>
      </c>
      <c r="L317" s="49">
        <v>0</v>
      </c>
      <c r="M317" s="45">
        <v>299</v>
      </c>
    </row>
    <row r="318" spans="1:13" x14ac:dyDescent="0.2">
      <c r="A318" s="11">
        <f t="shared" si="18"/>
        <v>0</v>
      </c>
      <c r="B318" s="74">
        <v>54423</v>
      </c>
      <c r="C318" s="83" t="s">
        <v>75</v>
      </c>
      <c r="D318" s="103">
        <v>0</v>
      </c>
      <c r="E318" s="48">
        <v>0</v>
      </c>
      <c r="F318" s="104" t="s">
        <v>75</v>
      </c>
      <c r="G318" s="49">
        <v>0</v>
      </c>
      <c r="H318" s="105" t="s">
        <v>75</v>
      </c>
      <c r="I318" s="49">
        <v>0</v>
      </c>
      <c r="J318" s="49"/>
      <c r="K318" s="49">
        <v>0</v>
      </c>
      <c r="L318" s="49">
        <v>0</v>
      </c>
      <c r="M318" s="45">
        <v>300</v>
      </c>
    </row>
    <row r="319" spans="1:13" x14ac:dyDescent="0.2">
      <c r="A319" s="11">
        <f t="shared" si="18"/>
        <v>0</v>
      </c>
      <c r="B319" s="74">
        <v>54454</v>
      </c>
      <c r="C319" s="83" t="s">
        <v>75</v>
      </c>
      <c r="D319" s="103">
        <v>0</v>
      </c>
      <c r="E319" s="48">
        <v>0</v>
      </c>
      <c r="F319" s="104" t="s">
        <v>75</v>
      </c>
      <c r="G319" s="49">
        <v>0</v>
      </c>
      <c r="H319" s="105" t="s">
        <v>75</v>
      </c>
      <c r="I319" s="49">
        <v>0</v>
      </c>
      <c r="J319" s="49"/>
      <c r="K319" s="49">
        <v>0</v>
      </c>
      <c r="L319" s="49">
        <v>0</v>
      </c>
      <c r="M319" s="45">
        <v>301</v>
      </c>
    </row>
    <row r="320" spans="1:13" x14ac:dyDescent="0.2">
      <c r="A320" s="11">
        <f t="shared" si="18"/>
        <v>0</v>
      </c>
      <c r="B320" s="74">
        <v>54482</v>
      </c>
      <c r="C320" s="83" t="s">
        <v>75</v>
      </c>
      <c r="D320" s="103">
        <v>0</v>
      </c>
      <c r="E320" s="48">
        <v>0</v>
      </c>
      <c r="F320" s="104" t="s">
        <v>75</v>
      </c>
      <c r="G320" s="49">
        <v>0</v>
      </c>
      <c r="H320" s="105" t="s">
        <v>75</v>
      </c>
      <c r="I320" s="49">
        <v>0</v>
      </c>
      <c r="J320" s="49"/>
      <c r="K320" s="49">
        <v>0</v>
      </c>
      <c r="L320" s="49">
        <v>0</v>
      </c>
      <c r="M320" s="45">
        <v>302</v>
      </c>
    </row>
    <row r="321" spans="1:13" x14ac:dyDescent="0.2">
      <c r="A321" s="11">
        <f t="shared" si="18"/>
        <v>0</v>
      </c>
      <c r="B321" s="74">
        <v>54513</v>
      </c>
      <c r="C321" s="83" t="s">
        <v>75</v>
      </c>
      <c r="D321" s="103">
        <v>0</v>
      </c>
      <c r="E321" s="48">
        <v>0</v>
      </c>
      <c r="F321" s="104" t="s">
        <v>75</v>
      </c>
      <c r="G321" s="49">
        <v>0</v>
      </c>
      <c r="H321" s="105" t="s">
        <v>75</v>
      </c>
      <c r="I321" s="49">
        <v>0</v>
      </c>
      <c r="J321" s="49"/>
      <c r="K321" s="49">
        <v>0</v>
      </c>
      <c r="L321" s="49">
        <v>0</v>
      </c>
      <c r="M321" s="45">
        <v>303</v>
      </c>
    </row>
    <row r="322" spans="1:13" x14ac:dyDescent="0.2">
      <c r="A322" s="11">
        <f t="shared" si="18"/>
        <v>0</v>
      </c>
      <c r="B322" s="74">
        <v>54543</v>
      </c>
      <c r="C322" s="83" t="s">
        <v>75</v>
      </c>
      <c r="D322" s="103">
        <v>0</v>
      </c>
      <c r="E322" s="48">
        <v>0</v>
      </c>
      <c r="F322" s="104" t="s">
        <v>75</v>
      </c>
      <c r="G322" s="49">
        <v>0</v>
      </c>
      <c r="H322" s="105" t="s">
        <v>75</v>
      </c>
      <c r="I322" s="49">
        <v>0</v>
      </c>
      <c r="J322" s="49"/>
      <c r="K322" s="49">
        <v>0</v>
      </c>
      <c r="L322" s="49">
        <v>0</v>
      </c>
      <c r="M322" s="45">
        <v>304</v>
      </c>
    </row>
    <row r="323" spans="1:13" x14ac:dyDescent="0.2">
      <c r="A323" s="11">
        <f t="shared" si="18"/>
        <v>0</v>
      </c>
      <c r="B323" s="74">
        <v>54574</v>
      </c>
      <c r="C323" s="83" t="s">
        <v>75</v>
      </c>
      <c r="D323" s="103">
        <v>0</v>
      </c>
      <c r="E323" s="48">
        <v>0</v>
      </c>
      <c r="F323" s="104" t="s">
        <v>75</v>
      </c>
      <c r="G323" s="49">
        <v>0</v>
      </c>
      <c r="H323" s="105" t="s">
        <v>75</v>
      </c>
      <c r="I323" s="49">
        <v>0</v>
      </c>
      <c r="J323" s="49"/>
      <c r="K323" s="49">
        <v>0</v>
      </c>
      <c r="L323" s="49">
        <v>0</v>
      </c>
      <c r="M323" s="45">
        <v>305</v>
      </c>
    </row>
    <row r="324" spans="1:13" x14ac:dyDescent="0.2">
      <c r="A324" s="11">
        <f t="shared" si="18"/>
        <v>0</v>
      </c>
      <c r="B324" s="74">
        <v>54604</v>
      </c>
      <c r="C324" s="83" t="s">
        <v>75</v>
      </c>
      <c r="D324" s="103">
        <v>0</v>
      </c>
      <c r="E324" s="48">
        <v>0</v>
      </c>
      <c r="F324" s="104" t="s">
        <v>75</v>
      </c>
      <c r="G324" s="49">
        <v>0</v>
      </c>
      <c r="H324" s="105" t="s">
        <v>75</v>
      </c>
      <c r="I324" s="49">
        <v>0</v>
      </c>
      <c r="J324" s="49"/>
      <c r="K324" s="49">
        <v>0</v>
      </c>
      <c r="L324" s="49">
        <v>0</v>
      </c>
      <c r="M324" s="45">
        <v>306</v>
      </c>
    </row>
    <row r="325" spans="1:13" x14ac:dyDescent="0.2">
      <c r="A325" s="11">
        <f t="shared" si="18"/>
        <v>0</v>
      </c>
      <c r="B325" s="74">
        <v>54635</v>
      </c>
      <c r="C325" s="83" t="s">
        <v>75</v>
      </c>
      <c r="D325" s="103">
        <v>0</v>
      </c>
      <c r="E325" s="48">
        <v>0</v>
      </c>
      <c r="F325" s="104" t="s">
        <v>75</v>
      </c>
      <c r="G325" s="49">
        <v>0</v>
      </c>
      <c r="H325" s="105" t="s">
        <v>75</v>
      </c>
      <c r="I325" s="49">
        <v>0</v>
      </c>
      <c r="J325" s="49"/>
      <c r="K325" s="49">
        <v>0</v>
      </c>
      <c r="L325" s="49">
        <v>0</v>
      </c>
      <c r="M325" s="45">
        <v>307</v>
      </c>
    </row>
    <row r="326" spans="1:13" x14ac:dyDescent="0.2">
      <c r="A326" s="11">
        <f t="shared" si="18"/>
        <v>0</v>
      </c>
      <c r="B326" s="74">
        <v>54666</v>
      </c>
      <c r="C326" s="83" t="s">
        <v>75</v>
      </c>
      <c r="D326" s="103">
        <v>0</v>
      </c>
      <c r="E326" s="48">
        <v>0</v>
      </c>
      <c r="F326" s="104" t="s">
        <v>75</v>
      </c>
      <c r="G326" s="49">
        <v>0</v>
      </c>
      <c r="H326" s="105" t="s">
        <v>75</v>
      </c>
      <c r="I326" s="49">
        <v>0</v>
      </c>
      <c r="J326" s="49"/>
      <c r="K326" s="49">
        <v>0</v>
      </c>
      <c r="L326" s="49">
        <v>0</v>
      </c>
      <c r="M326" s="45">
        <v>308</v>
      </c>
    </row>
    <row r="327" spans="1:13" x14ac:dyDescent="0.2">
      <c r="A327" s="11">
        <f t="shared" si="18"/>
        <v>0</v>
      </c>
      <c r="B327" s="74">
        <v>54696</v>
      </c>
      <c r="C327" s="83" t="s">
        <v>75</v>
      </c>
      <c r="D327" s="103">
        <v>0</v>
      </c>
      <c r="E327" s="48">
        <v>0</v>
      </c>
      <c r="F327" s="104" t="s">
        <v>75</v>
      </c>
      <c r="G327" s="49">
        <v>0</v>
      </c>
      <c r="H327" s="105" t="s">
        <v>75</v>
      </c>
      <c r="I327" s="49">
        <v>0</v>
      </c>
      <c r="J327" s="49"/>
      <c r="K327" s="49">
        <v>0</v>
      </c>
      <c r="L327" s="49">
        <v>0</v>
      </c>
      <c r="M327" s="45">
        <v>309</v>
      </c>
    </row>
    <row r="328" spans="1:13" x14ac:dyDescent="0.2">
      <c r="A328" s="11">
        <f t="shared" si="18"/>
        <v>0</v>
      </c>
      <c r="B328" s="74">
        <v>54727</v>
      </c>
      <c r="C328" s="83" t="s">
        <v>75</v>
      </c>
      <c r="D328" s="103">
        <v>0</v>
      </c>
      <c r="E328" s="48">
        <v>0</v>
      </c>
      <c r="F328" s="104" t="s">
        <v>75</v>
      </c>
      <c r="G328" s="49">
        <v>0</v>
      </c>
      <c r="H328" s="105" t="s">
        <v>75</v>
      </c>
      <c r="I328" s="49">
        <v>0</v>
      </c>
      <c r="J328" s="49"/>
      <c r="K328" s="49">
        <v>0</v>
      </c>
      <c r="L328" s="49">
        <v>0</v>
      </c>
      <c r="M328" s="45">
        <v>310</v>
      </c>
    </row>
    <row r="329" spans="1:13" x14ac:dyDescent="0.2">
      <c r="A329" s="11">
        <f t="shared" si="18"/>
        <v>0</v>
      </c>
      <c r="B329" s="74">
        <v>54757</v>
      </c>
      <c r="C329" s="83" t="s">
        <v>75</v>
      </c>
      <c r="D329" s="103">
        <v>0</v>
      </c>
      <c r="E329" s="48">
        <v>0</v>
      </c>
      <c r="F329" s="104" t="s">
        <v>75</v>
      </c>
      <c r="G329" s="49">
        <v>0</v>
      </c>
      <c r="H329" s="105" t="s">
        <v>75</v>
      </c>
      <c r="I329" s="49">
        <v>0</v>
      </c>
      <c r="J329" s="49"/>
      <c r="K329" s="49">
        <v>0</v>
      </c>
      <c r="L329" s="49">
        <v>0</v>
      </c>
      <c r="M329" s="45">
        <v>311</v>
      </c>
    </row>
    <row r="330" spans="1:13" x14ac:dyDescent="0.2">
      <c r="A330" s="11">
        <f t="shared" si="18"/>
        <v>0</v>
      </c>
      <c r="B330" s="74">
        <v>54788</v>
      </c>
      <c r="C330" s="83" t="s">
        <v>75</v>
      </c>
      <c r="D330" s="103">
        <v>0</v>
      </c>
      <c r="E330" s="48">
        <v>0</v>
      </c>
      <c r="F330" s="104" t="s">
        <v>75</v>
      </c>
      <c r="G330" s="49">
        <v>0</v>
      </c>
      <c r="H330" s="105" t="s">
        <v>75</v>
      </c>
      <c r="I330" s="49">
        <v>0</v>
      </c>
      <c r="J330" s="49"/>
      <c r="K330" s="49">
        <v>0</v>
      </c>
      <c r="L330" s="49">
        <v>0</v>
      </c>
      <c r="M330" s="45">
        <v>312</v>
      </c>
    </row>
    <row r="331" spans="1:13" x14ac:dyDescent="0.2">
      <c r="A331" s="11">
        <f t="shared" si="18"/>
        <v>0</v>
      </c>
      <c r="B331" s="74">
        <v>54819</v>
      </c>
      <c r="C331" s="83" t="s">
        <v>75</v>
      </c>
      <c r="D331" s="103">
        <v>0</v>
      </c>
      <c r="E331" s="48">
        <v>0</v>
      </c>
      <c r="F331" s="104" t="s">
        <v>75</v>
      </c>
      <c r="G331" s="49">
        <v>0</v>
      </c>
      <c r="H331" s="105" t="s">
        <v>75</v>
      </c>
      <c r="I331" s="49">
        <v>0</v>
      </c>
      <c r="J331" s="49"/>
      <c r="K331" s="49">
        <v>0</v>
      </c>
      <c r="L331" s="49">
        <v>0</v>
      </c>
      <c r="M331" s="45">
        <v>313</v>
      </c>
    </row>
    <row r="332" spans="1:13" x14ac:dyDescent="0.2">
      <c r="A332" s="11">
        <f t="shared" si="18"/>
        <v>0</v>
      </c>
      <c r="B332" s="74">
        <v>54847</v>
      </c>
      <c r="C332" s="83" t="s">
        <v>75</v>
      </c>
      <c r="D332" s="103">
        <v>0</v>
      </c>
      <c r="E332" s="48">
        <v>0</v>
      </c>
      <c r="F332" s="104" t="s">
        <v>75</v>
      </c>
      <c r="G332" s="49">
        <v>0</v>
      </c>
      <c r="H332" s="105" t="s">
        <v>75</v>
      </c>
      <c r="I332" s="49">
        <v>0</v>
      </c>
      <c r="J332" s="49"/>
      <c r="K332" s="49">
        <v>0</v>
      </c>
      <c r="L332" s="49">
        <v>0</v>
      </c>
      <c r="M332" s="45">
        <v>314</v>
      </c>
    </row>
    <row r="333" spans="1:13" x14ac:dyDescent="0.2">
      <c r="A333" s="11">
        <f t="shared" si="18"/>
        <v>0</v>
      </c>
      <c r="B333" s="74">
        <v>54878</v>
      </c>
      <c r="C333" s="83" t="s">
        <v>75</v>
      </c>
      <c r="D333" s="103">
        <v>0</v>
      </c>
      <c r="E333" s="48">
        <v>0</v>
      </c>
      <c r="F333" s="104" t="s">
        <v>75</v>
      </c>
      <c r="G333" s="49">
        <v>0</v>
      </c>
      <c r="H333" s="105" t="s">
        <v>75</v>
      </c>
      <c r="I333" s="49">
        <v>0</v>
      </c>
      <c r="J333" s="49"/>
      <c r="K333" s="49">
        <v>0</v>
      </c>
      <c r="L333" s="49">
        <v>0</v>
      </c>
      <c r="M333" s="45">
        <v>315</v>
      </c>
    </row>
    <row r="334" spans="1:13" x14ac:dyDescent="0.2">
      <c r="A334" s="11">
        <f t="shared" si="18"/>
        <v>0</v>
      </c>
      <c r="B334" s="74">
        <v>54908</v>
      </c>
      <c r="C334" s="83" t="s">
        <v>75</v>
      </c>
      <c r="D334" s="103">
        <v>0</v>
      </c>
      <c r="E334" s="48">
        <v>0</v>
      </c>
      <c r="F334" s="104" t="s">
        <v>75</v>
      </c>
      <c r="G334" s="49">
        <v>0</v>
      </c>
      <c r="H334" s="105" t="s">
        <v>75</v>
      </c>
      <c r="I334" s="49">
        <v>0</v>
      </c>
      <c r="J334" s="49"/>
      <c r="K334" s="49">
        <v>0</v>
      </c>
      <c r="L334" s="49">
        <v>0</v>
      </c>
      <c r="M334" s="45">
        <v>316</v>
      </c>
    </row>
    <row r="335" spans="1:13" x14ac:dyDescent="0.2">
      <c r="A335" s="11">
        <f t="shared" si="18"/>
        <v>0</v>
      </c>
      <c r="B335" s="74">
        <v>54939</v>
      </c>
      <c r="C335" s="83" t="s">
        <v>75</v>
      </c>
      <c r="D335" s="103">
        <v>0</v>
      </c>
      <c r="E335" s="48">
        <v>0</v>
      </c>
      <c r="F335" s="104" t="s">
        <v>75</v>
      </c>
      <c r="G335" s="49">
        <v>0</v>
      </c>
      <c r="H335" s="105" t="s">
        <v>75</v>
      </c>
      <c r="I335" s="49">
        <v>0</v>
      </c>
      <c r="J335" s="49"/>
      <c r="K335" s="49">
        <v>0</v>
      </c>
      <c r="L335" s="49">
        <v>0</v>
      </c>
      <c r="M335" s="45">
        <v>317</v>
      </c>
    </row>
    <row r="336" spans="1:13" x14ac:dyDescent="0.2">
      <c r="A336" s="11">
        <f t="shared" si="18"/>
        <v>0</v>
      </c>
      <c r="B336" s="74">
        <v>54969</v>
      </c>
      <c r="C336" s="83" t="s">
        <v>75</v>
      </c>
      <c r="D336" s="103">
        <v>0</v>
      </c>
      <c r="E336" s="48">
        <v>0</v>
      </c>
      <c r="F336" s="104" t="s">
        <v>75</v>
      </c>
      <c r="G336" s="49">
        <v>0</v>
      </c>
      <c r="H336" s="105" t="s">
        <v>75</v>
      </c>
      <c r="I336" s="49">
        <v>0</v>
      </c>
      <c r="J336" s="49"/>
      <c r="K336" s="49">
        <v>0</v>
      </c>
      <c r="L336" s="49">
        <v>0</v>
      </c>
      <c r="M336" s="45">
        <v>318</v>
      </c>
    </row>
    <row r="337" spans="1:15" x14ac:dyDescent="0.2">
      <c r="A337" s="11">
        <f t="shared" si="18"/>
        <v>0</v>
      </c>
      <c r="B337" s="74">
        <v>55000</v>
      </c>
      <c r="C337" s="83" t="s">
        <v>75</v>
      </c>
      <c r="D337" s="103">
        <v>0</v>
      </c>
      <c r="E337" s="48">
        <v>0</v>
      </c>
      <c r="F337" s="104" t="s">
        <v>75</v>
      </c>
      <c r="G337" s="49">
        <v>0</v>
      </c>
      <c r="H337" s="105" t="s">
        <v>75</v>
      </c>
      <c r="I337" s="49">
        <v>0</v>
      </c>
      <c r="J337" s="49"/>
      <c r="K337" s="49">
        <v>0</v>
      </c>
      <c r="L337" s="49">
        <v>0</v>
      </c>
      <c r="M337" s="45">
        <v>319</v>
      </c>
    </row>
    <row r="338" spans="1:15" x14ac:dyDescent="0.2">
      <c r="A338" s="11">
        <f t="shared" si="18"/>
        <v>0</v>
      </c>
      <c r="B338" s="74">
        <v>55031</v>
      </c>
      <c r="C338" s="83" t="s">
        <v>75</v>
      </c>
      <c r="D338" s="103">
        <v>0</v>
      </c>
      <c r="E338" s="48">
        <v>0</v>
      </c>
      <c r="F338" s="104" t="s">
        <v>75</v>
      </c>
      <c r="G338" s="49">
        <v>0</v>
      </c>
      <c r="H338" s="105" t="s">
        <v>75</v>
      </c>
      <c r="I338" s="49">
        <v>0</v>
      </c>
      <c r="J338" s="49"/>
      <c r="K338" s="49">
        <v>0</v>
      </c>
      <c r="L338" s="49">
        <v>0</v>
      </c>
      <c r="M338" s="45">
        <v>320</v>
      </c>
    </row>
    <row r="339" spans="1:15" x14ac:dyDescent="0.2">
      <c r="A339" s="11">
        <f t="shared" si="18"/>
        <v>0</v>
      </c>
      <c r="B339" s="74">
        <v>55061</v>
      </c>
      <c r="C339" s="83" t="s">
        <v>75</v>
      </c>
      <c r="D339" s="103">
        <v>0</v>
      </c>
      <c r="E339" s="48">
        <v>0</v>
      </c>
      <c r="F339" s="104" t="s">
        <v>75</v>
      </c>
      <c r="G339" s="49">
        <v>0</v>
      </c>
      <c r="H339" s="105" t="s">
        <v>75</v>
      </c>
      <c r="I339" s="49">
        <v>0</v>
      </c>
      <c r="J339" s="49"/>
      <c r="K339" s="49">
        <v>0</v>
      </c>
      <c r="L339" s="49">
        <v>0</v>
      </c>
      <c r="M339" s="45">
        <v>321</v>
      </c>
    </row>
    <row r="340" spans="1:15" x14ac:dyDescent="0.2">
      <c r="A340" s="11">
        <f t="shared" ref="A340:A403" si="19">IF(E340&gt;0,1,0)</f>
        <v>0</v>
      </c>
      <c r="B340" s="74">
        <v>55092</v>
      </c>
      <c r="C340" s="83" t="s">
        <v>75</v>
      </c>
      <c r="D340" s="103">
        <v>0</v>
      </c>
      <c r="E340" s="48">
        <v>0</v>
      </c>
      <c r="F340" s="104" t="s">
        <v>75</v>
      </c>
      <c r="G340" s="49">
        <v>0</v>
      </c>
      <c r="H340" s="105" t="s">
        <v>75</v>
      </c>
      <c r="I340" s="49">
        <v>0</v>
      </c>
      <c r="J340" s="49"/>
      <c r="K340" s="49">
        <v>0</v>
      </c>
      <c r="L340" s="49">
        <v>0</v>
      </c>
      <c r="M340" s="45">
        <v>322</v>
      </c>
    </row>
    <row r="341" spans="1:15" x14ac:dyDescent="0.2">
      <c r="A341" s="11">
        <f t="shared" si="19"/>
        <v>0</v>
      </c>
      <c r="B341" s="74">
        <v>55122</v>
      </c>
      <c r="C341" s="83" t="s">
        <v>75</v>
      </c>
      <c r="D341" s="103">
        <v>0</v>
      </c>
      <c r="E341" s="48">
        <v>0</v>
      </c>
      <c r="F341" s="104" t="s">
        <v>75</v>
      </c>
      <c r="G341" s="49">
        <v>0</v>
      </c>
      <c r="H341" s="105" t="s">
        <v>75</v>
      </c>
      <c r="I341" s="49">
        <v>0</v>
      </c>
      <c r="J341" s="49"/>
      <c r="K341" s="49">
        <v>0</v>
      </c>
      <c r="L341" s="49">
        <v>0</v>
      </c>
      <c r="M341" s="45">
        <v>323</v>
      </c>
    </row>
    <row r="342" spans="1:15" x14ac:dyDescent="0.2">
      <c r="A342" s="11">
        <f t="shared" si="19"/>
        <v>0</v>
      </c>
      <c r="B342" s="74">
        <v>55153</v>
      </c>
      <c r="C342" s="83" t="s">
        <v>75</v>
      </c>
      <c r="D342" s="103">
        <v>0</v>
      </c>
      <c r="E342" s="48">
        <v>0</v>
      </c>
      <c r="F342" s="104" t="s">
        <v>75</v>
      </c>
      <c r="G342" s="49">
        <v>0</v>
      </c>
      <c r="H342" s="105" t="s">
        <v>75</v>
      </c>
      <c r="I342" s="49">
        <v>0</v>
      </c>
      <c r="J342" s="49"/>
      <c r="K342" s="49">
        <v>0</v>
      </c>
      <c r="L342" s="49">
        <v>0</v>
      </c>
      <c r="M342" s="45">
        <v>324</v>
      </c>
    </row>
    <row r="343" spans="1:15" x14ac:dyDescent="0.2">
      <c r="A343" s="11">
        <f t="shared" si="19"/>
        <v>0</v>
      </c>
      <c r="B343" s="74">
        <v>55184</v>
      </c>
      <c r="C343" s="83" t="s">
        <v>75</v>
      </c>
      <c r="D343" s="103">
        <v>0</v>
      </c>
      <c r="E343" s="48">
        <v>0</v>
      </c>
      <c r="F343" s="104" t="s">
        <v>75</v>
      </c>
      <c r="G343" s="49">
        <v>0</v>
      </c>
      <c r="H343" s="105" t="s">
        <v>75</v>
      </c>
      <c r="I343" s="49">
        <v>0</v>
      </c>
      <c r="J343" s="49"/>
      <c r="K343" s="49">
        <v>0</v>
      </c>
      <c r="L343" s="49">
        <v>0</v>
      </c>
      <c r="M343" s="45">
        <v>325</v>
      </c>
    </row>
    <row r="344" spans="1:15" x14ac:dyDescent="0.2">
      <c r="A344" s="11">
        <f t="shared" si="19"/>
        <v>0</v>
      </c>
      <c r="B344" s="74">
        <v>55212</v>
      </c>
      <c r="C344" s="83" t="s">
        <v>75</v>
      </c>
      <c r="D344" s="103">
        <v>0</v>
      </c>
      <c r="E344" s="48">
        <v>0</v>
      </c>
      <c r="F344" s="104" t="s">
        <v>75</v>
      </c>
      <c r="G344" s="49">
        <v>0</v>
      </c>
      <c r="H344" s="105" t="s">
        <v>75</v>
      </c>
      <c r="I344" s="49">
        <v>0</v>
      </c>
      <c r="J344" s="49"/>
      <c r="K344" s="49">
        <v>0</v>
      </c>
      <c r="L344" s="49">
        <v>0</v>
      </c>
      <c r="M344" s="45">
        <v>326</v>
      </c>
    </row>
    <row r="345" spans="1:15" x14ac:dyDescent="0.2">
      <c r="A345" s="11">
        <f t="shared" si="19"/>
        <v>0</v>
      </c>
      <c r="B345" s="74">
        <v>55243</v>
      </c>
      <c r="C345" s="83" t="s">
        <v>75</v>
      </c>
      <c r="D345" s="103">
        <v>0</v>
      </c>
      <c r="E345" s="48">
        <v>0</v>
      </c>
      <c r="F345" s="104" t="s">
        <v>75</v>
      </c>
      <c r="G345" s="49">
        <v>0</v>
      </c>
      <c r="H345" s="105" t="s">
        <v>75</v>
      </c>
      <c r="I345" s="49">
        <v>0</v>
      </c>
      <c r="J345" s="49"/>
      <c r="K345" s="49">
        <v>0</v>
      </c>
      <c r="L345" s="49">
        <v>0</v>
      </c>
      <c r="M345" s="45">
        <v>327</v>
      </c>
    </row>
    <row r="346" spans="1:15" x14ac:dyDescent="0.2">
      <c r="A346" s="11">
        <f t="shared" si="19"/>
        <v>0</v>
      </c>
      <c r="B346" s="74">
        <v>55273</v>
      </c>
      <c r="C346" s="83" t="s">
        <v>75</v>
      </c>
      <c r="D346" s="103">
        <v>0</v>
      </c>
      <c r="E346" s="48">
        <v>0</v>
      </c>
      <c r="F346" s="104" t="s">
        <v>75</v>
      </c>
      <c r="G346" s="49">
        <v>0</v>
      </c>
      <c r="H346" s="105" t="s">
        <v>75</v>
      </c>
      <c r="I346" s="49">
        <v>0</v>
      </c>
      <c r="J346" s="49"/>
      <c r="K346" s="49">
        <v>0</v>
      </c>
      <c r="L346" s="49">
        <v>0</v>
      </c>
      <c r="M346" s="45">
        <v>328</v>
      </c>
    </row>
    <row r="347" spans="1:15" x14ac:dyDescent="0.2">
      <c r="A347" s="11">
        <f t="shared" si="19"/>
        <v>0</v>
      </c>
      <c r="B347" s="74">
        <v>55304</v>
      </c>
      <c r="C347" s="83" t="s">
        <v>75</v>
      </c>
      <c r="D347" s="103">
        <v>0</v>
      </c>
      <c r="E347" s="48">
        <v>0</v>
      </c>
      <c r="F347" s="104" t="s">
        <v>75</v>
      </c>
      <c r="G347" s="49">
        <v>0</v>
      </c>
      <c r="H347" s="105" t="s">
        <v>75</v>
      </c>
      <c r="I347" s="49">
        <v>0</v>
      </c>
      <c r="J347" s="49"/>
      <c r="K347" s="49">
        <v>0</v>
      </c>
      <c r="L347" s="49">
        <v>0</v>
      </c>
      <c r="M347" s="45">
        <v>329</v>
      </c>
    </row>
    <row r="348" spans="1:15" x14ac:dyDescent="0.2">
      <c r="A348" s="11">
        <f t="shared" si="19"/>
        <v>0</v>
      </c>
      <c r="B348" s="74">
        <v>55334</v>
      </c>
      <c r="C348" s="83" t="s">
        <v>75</v>
      </c>
      <c r="D348" s="103">
        <v>0</v>
      </c>
      <c r="E348" s="48">
        <v>0</v>
      </c>
      <c r="F348" s="104" t="s">
        <v>75</v>
      </c>
      <c r="G348" s="49">
        <v>0</v>
      </c>
      <c r="H348" s="105" t="s">
        <v>75</v>
      </c>
      <c r="I348" s="49">
        <v>0</v>
      </c>
      <c r="J348" s="49"/>
      <c r="K348" s="49">
        <v>0</v>
      </c>
      <c r="L348" s="49">
        <v>0</v>
      </c>
      <c r="M348" s="45">
        <v>330</v>
      </c>
    </row>
    <row r="349" spans="1:15" x14ac:dyDescent="0.2">
      <c r="A349" s="11">
        <f t="shared" si="19"/>
        <v>0</v>
      </c>
      <c r="B349" s="74">
        <v>55365</v>
      </c>
      <c r="C349" s="83" t="s">
        <v>75</v>
      </c>
      <c r="D349" s="103">
        <v>0</v>
      </c>
      <c r="E349" s="48">
        <v>0</v>
      </c>
      <c r="F349" s="104" t="s">
        <v>75</v>
      </c>
      <c r="G349" s="49">
        <v>0</v>
      </c>
      <c r="H349" s="105" t="s">
        <v>75</v>
      </c>
      <c r="I349" s="49">
        <v>0</v>
      </c>
      <c r="J349" s="49"/>
      <c r="K349" s="49">
        <v>0</v>
      </c>
      <c r="L349" s="49">
        <v>0</v>
      </c>
      <c r="M349" s="45">
        <v>331</v>
      </c>
      <c r="O349" s="12"/>
    </row>
    <row r="350" spans="1:15" x14ac:dyDescent="0.2">
      <c r="A350" s="11">
        <f t="shared" si="19"/>
        <v>0</v>
      </c>
      <c r="B350" s="74">
        <v>55396</v>
      </c>
      <c r="C350" s="83" t="s">
        <v>75</v>
      </c>
      <c r="D350" s="103">
        <v>0</v>
      </c>
      <c r="E350" s="48">
        <v>0</v>
      </c>
      <c r="F350" s="104" t="s">
        <v>75</v>
      </c>
      <c r="G350" s="49">
        <v>0</v>
      </c>
      <c r="H350" s="105" t="s">
        <v>75</v>
      </c>
      <c r="I350" s="49">
        <v>0</v>
      </c>
      <c r="J350" s="49"/>
      <c r="K350" s="49">
        <v>0</v>
      </c>
      <c r="L350" s="49">
        <v>0</v>
      </c>
      <c r="M350" s="45">
        <v>332</v>
      </c>
      <c r="O350" s="12"/>
    </row>
    <row r="351" spans="1:15" x14ac:dyDescent="0.2">
      <c r="A351" s="11">
        <f t="shared" si="19"/>
        <v>0</v>
      </c>
      <c r="B351" s="74">
        <v>55426</v>
      </c>
      <c r="C351" s="83" t="s">
        <v>75</v>
      </c>
      <c r="D351" s="103">
        <v>0</v>
      </c>
      <c r="E351" s="48">
        <v>0</v>
      </c>
      <c r="F351" s="104" t="s">
        <v>75</v>
      </c>
      <c r="G351" s="49">
        <v>0</v>
      </c>
      <c r="H351" s="105" t="s">
        <v>75</v>
      </c>
      <c r="I351" s="49">
        <v>0</v>
      </c>
      <c r="J351" s="49"/>
      <c r="K351" s="49">
        <v>0</v>
      </c>
      <c r="L351" s="49">
        <v>0</v>
      </c>
      <c r="M351" s="45">
        <v>333</v>
      </c>
      <c r="O351" s="12"/>
    </row>
    <row r="352" spans="1:15" x14ac:dyDescent="0.2">
      <c r="A352" s="11">
        <f t="shared" si="19"/>
        <v>0</v>
      </c>
      <c r="B352" s="74">
        <v>55457</v>
      </c>
      <c r="C352" s="83" t="s">
        <v>75</v>
      </c>
      <c r="D352" s="103">
        <v>0</v>
      </c>
      <c r="E352" s="48">
        <v>0</v>
      </c>
      <c r="F352" s="104" t="s">
        <v>75</v>
      </c>
      <c r="G352" s="49">
        <v>0</v>
      </c>
      <c r="H352" s="105" t="s">
        <v>75</v>
      </c>
      <c r="I352" s="49">
        <v>0</v>
      </c>
      <c r="J352" s="49"/>
      <c r="K352" s="49">
        <v>0</v>
      </c>
      <c r="L352" s="49">
        <v>0</v>
      </c>
      <c r="M352" s="45">
        <v>334</v>
      </c>
    </row>
    <row r="353" spans="1:13" x14ac:dyDescent="0.2">
      <c r="A353" s="11">
        <f t="shared" si="19"/>
        <v>0</v>
      </c>
      <c r="B353" s="74">
        <v>55487</v>
      </c>
      <c r="C353" s="83" t="s">
        <v>75</v>
      </c>
      <c r="D353" s="103">
        <v>0</v>
      </c>
      <c r="E353" s="48">
        <v>0</v>
      </c>
      <c r="F353" s="104" t="s">
        <v>75</v>
      </c>
      <c r="G353" s="49">
        <v>0</v>
      </c>
      <c r="H353" s="105" t="s">
        <v>75</v>
      </c>
      <c r="I353" s="49">
        <v>0</v>
      </c>
      <c r="J353" s="49"/>
      <c r="K353" s="49">
        <v>0</v>
      </c>
      <c r="L353" s="49">
        <v>0</v>
      </c>
      <c r="M353" s="45">
        <v>335</v>
      </c>
    </row>
    <row r="354" spans="1:13" x14ac:dyDescent="0.2">
      <c r="A354" s="11">
        <f t="shared" si="19"/>
        <v>0</v>
      </c>
      <c r="B354" s="74">
        <v>55518</v>
      </c>
      <c r="C354" s="83" t="s">
        <v>75</v>
      </c>
      <c r="D354" s="103">
        <v>0</v>
      </c>
      <c r="E354" s="48">
        <v>0</v>
      </c>
      <c r="F354" s="104" t="s">
        <v>75</v>
      </c>
      <c r="G354" s="49">
        <v>0</v>
      </c>
      <c r="H354" s="105" t="s">
        <v>75</v>
      </c>
      <c r="I354" s="49">
        <v>0</v>
      </c>
      <c r="J354" s="49"/>
      <c r="K354" s="49">
        <v>0</v>
      </c>
      <c r="L354" s="49">
        <v>0</v>
      </c>
      <c r="M354" s="45">
        <v>336</v>
      </c>
    </row>
    <row r="355" spans="1:13" x14ac:dyDescent="0.2">
      <c r="A355" s="11">
        <f t="shared" si="19"/>
        <v>0</v>
      </c>
      <c r="B355" s="74">
        <v>55549</v>
      </c>
      <c r="C355" s="83" t="s">
        <v>75</v>
      </c>
      <c r="D355" s="103">
        <v>0</v>
      </c>
      <c r="E355" s="48">
        <v>0</v>
      </c>
      <c r="F355" s="104" t="s">
        <v>75</v>
      </c>
      <c r="G355" s="49">
        <v>0</v>
      </c>
      <c r="H355" s="105" t="s">
        <v>75</v>
      </c>
      <c r="I355" s="49">
        <v>0</v>
      </c>
      <c r="J355" s="49"/>
      <c r="K355" s="49">
        <v>0</v>
      </c>
      <c r="L355" s="49">
        <v>0</v>
      </c>
      <c r="M355" s="45">
        <v>337</v>
      </c>
    </row>
    <row r="356" spans="1:13" x14ac:dyDescent="0.2">
      <c r="A356" s="11">
        <f t="shared" si="19"/>
        <v>0</v>
      </c>
      <c r="B356" s="74">
        <v>55578</v>
      </c>
      <c r="C356" s="83" t="s">
        <v>75</v>
      </c>
      <c r="D356" s="103">
        <v>0</v>
      </c>
      <c r="E356" s="48">
        <v>0</v>
      </c>
      <c r="F356" s="104" t="s">
        <v>75</v>
      </c>
      <c r="G356" s="49">
        <v>0</v>
      </c>
      <c r="H356" s="105" t="s">
        <v>75</v>
      </c>
      <c r="I356" s="49">
        <v>0</v>
      </c>
      <c r="J356" s="49"/>
      <c r="K356" s="49">
        <v>0</v>
      </c>
      <c r="L356" s="49">
        <v>0</v>
      </c>
      <c r="M356" s="45">
        <v>338</v>
      </c>
    </row>
    <row r="357" spans="1:13" x14ac:dyDescent="0.2">
      <c r="A357" s="11">
        <f t="shared" si="19"/>
        <v>0</v>
      </c>
      <c r="B357" s="74">
        <v>55609</v>
      </c>
      <c r="C357" s="83" t="s">
        <v>75</v>
      </c>
      <c r="D357" s="103">
        <v>0</v>
      </c>
      <c r="E357" s="48">
        <v>0</v>
      </c>
      <c r="F357" s="104" t="s">
        <v>75</v>
      </c>
      <c r="G357" s="49">
        <v>0</v>
      </c>
      <c r="H357" s="105" t="s">
        <v>75</v>
      </c>
      <c r="I357" s="49">
        <v>0</v>
      </c>
      <c r="J357" s="49"/>
      <c r="K357" s="49">
        <v>0</v>
      </c>
      <c r="L357" s="49">
        <v>0</v>
      </c>
      <c r="M357" s="45">
        <v>339</v>
      </c>
    </row>
    <row r="358" spans="1:13" x14ac:dyDescent="0.2">
      <c r="A358" s="11">
        <f t="shared" si="19"/>
        <v>0</v>
      </c>
      <c r="B358" s="74">
        <v>55639</v>
      </c>
      <c r="C358" s="83" t="s">
        <v>75</v>
      </c>
      <c r="D358" s="103">
        <v>0</v>
      </c>
      <c r="E358" s="48">
        <v>0</v>
      </c>
      <c r="F358" s="104" t="s">
        <v>75</v>
      </c>
      <c r="G358" s="49">
        <v>0</v>
      </c>
      <c r="H358" s="105" t="s">
        <v>75</v>
      </c>
      <c r="I358" s="49">
        <v>0</v>
      </c>
      <c r="J358" s="49"/>
      <c r="K358" s="49">
        <v>0</v>
      </c>
      <c r="L358" s="49">
        <v>0</v>
      </c>
      <c r="M358" s="45">
        <v>340</v>
      </c>
    </row>
    <row r="359" spans="1:13" x14ac:dyDescent="0.2">
      <c r="A359" s="11">
        <f t="shared" si="19"/>
        <v>0</v>
      </c>
      <c r="B359" s="74">
        <v>55670</v>
      </c>
      <c r="C359" s="83" t="s">
        <v>75</v>
      </c>
      <c r="D359" s="103">
        <v>0</v>
      </c>
      <c r="E359" s="48">
        <v>0</v>
      </c>
      <c r="F359" s="104" t="s">
        <v>75</v>
      </c>
      <c r="G359" s="49">
        <v>0</v>
      </c>
      <c r="H359" s="105" t="s">
        <v>75</v>
      </c>
      <c r="I359" s="49">
        <v>0</v>
      </c>
      <c r="J359" s="49"/>
      <c r="K359" s="49">
        <v>0</v>
      </c>
      <c r="L359" s="49">
        <v>0</v>
      </c>
      <c r="M359" s="45">
        <v>341</v>
      </c>
    </row>
    <row r="360" spans="1:13" x14ac:dyDescent="0.2">
      <c r="A360" s="11">
        <f t="shared" si="19"/>
        <v>0</v>
      </c>
      <c r="B360" s="74">
        <v>55700</v>
      </c>
      <c r="C360" s="83" t="s">
        <v>75</v>
      </c>
      <c r="D360" s="103">
        <v>0</v>
      </c>
      <c r="E360" s="48">
        <v>0</v>
      </c>
      <c r="F360" s="104" t="s">
        <v>75</v>
      </c>
      <c r="G360" s="49">
        <v>0</v>
      </c>
      <c r="H360" s="105" t="s">
        <v>75</v>
      </c>
      <c r="I360" s="49">
        <v>0</v>
      </c>
      <c r="J360" s="49"/>
      <c r="K360" s="49">
        <v>0</v>
      </c>
      <c r="L360" s="49">
        <v>0</v>
      </c>
      <c r="M360" s="45">
        <v>342</v>
      </c>
    </row>
    <row r="361" spans="1:13" x14ac:dyDescent="0.2">
      <c r="A361" s="11">
        <f t="shared" si="19"/>
        <v>0</v>
      </c>
      <c r="B361" s="74">
        <v>55731</v>
      </c>
      <c r="C361" s="83" t="s">
        <v>75</v>
      </c>
      <c r="D361" s="103">
        <v>0</v>
      </c>
      <c r="E361" s="48">
        <v>0</v>
      </c>
      <c r="F361" s="104" t="s">
        <v>75</v>
      </c>
      <c r="G361" s="49">
        <v>0</v>
      </c>
      <c r="H361" s="105" t="s">
        <v>75</v>
      </c>
      <c r="I361" s="49">
        <v>0</v>
      </c>
      <c r="J361" s="49"/>
      <c r="K361" s="49">
        <v>0</v>
      </c>
      <c r="L361" s="49">
        <v>0</v>
      </c>
      <c r="M361" s="45">
        <v>343</v>
      </c>
    </row>
    <row r="362" spans="1:13" x14ac:dyDescent="0.2">
      <c r="A362" s="11">
        <f t="shared" si="19"/>
        <v>0</v>
      </c>
      <c r="B362" s="74">
        <v>55762</v>
      </c>
      <c r="C362" s="83" t="s">
        <v>75</v>
      </c>
      <c r="D362" s="103">
        <v>0</v>
      </c>
      <c r="E362" s="48">
        <v>0</v>
      </c>
      <c r="F362" s="104" t="s">
        <v>75</v>
      </c>
      <c r="G362" s="49">
        <v>0</v>
      </c>
      <c r="H362" s="105" t="s">
        <v>75</v>
      </c>
      <c r="I362" s="49">
        <v>0</v>
      </c>
      <c r="J362" s="49"/>
      <c r="K362" s="49">
        <v>0</v>
      </c>
      <c r="L362" s="49">
        <v>0</v>
      </c>
      <c r="M362" s="45">
        <v>344</v>
      </c>
    </row>
    <row r="363" spans="1:13" x14ac:dyDescent="0.2">
      <c r="A363" s="11">
        <f t="shared" si="19"/>
        <v>0</v>
      </c>
      <c r="B363" s="74">
        <v>55792</v>
      </c>
      <c r="C363" s="83" t="s">
        <v>75</v>
      </c>
      <c r="D363" s="103">
        <v>0</v>
      </c>
      <c r="E363" s="48">
        <v>0</v>
      </c>
      <c r="F363" s="104" t="s">
        <v>75</v>
      </c>
      <c r="G363" s="49">
        <v>0</v>
      </c>
      <c r="H363" s="105" t="s">
        <v>75</v>
      </c>
      <c r="I363" s="49">
        <v>0</v>
      </c>
      <c r="J363" s="49"/>
      <c r="K363" s="49">
        <v>0</v>
      </c>
      <c r="L363" s="49">
        <v>0</v>
      </c>
      <c r="M363" s="45">
        <v>345</v>
      </c>
    </row>
    <row r="364" spans="1:13" x14ac:dyDescent="0.2">
      <c r="A364" s="11">
        <f t="shared" si="19"/>
        <v>0</v>
      </c>
      <c r="B364" s="74">
        <v>55823</v>
      </c>
      <c r="C364" s="83" t="s">
        <v>75</v>
      </c>
      <c r="D364" s="103">
        <v>0</v>
      </c>
      <c r="E364" s="48">
        <v>0</v>
      </c>
      <c r="F364" s="104" t="s">
        <v>75</v>
      </c>
      <c r="G364" s="49">
        <v>0</v>
      </c>
      <c r="H364" s="105" t="s">
        <v>75</v>
      </c>
      <c r="I364" s="49">
        <v>0</v>
      </c>
      <c r="J364" s="49"/>
      <c r="K364" s="49">
        <v>0</v>
      </c>
      <c r="L364" s="49">
        <v>0</v>
      </c>
      <c r="M364" s="45">
        <v>346</v>
      </c>
    </row>
    <row r="365" spans="1:13" x14ac:dyDescent="0.2">
      <c r="A365" s="11">
        <f t="shared" si="19"/>
        <v>0</v>
      </c>
      <c r="B365" s="74">
        <v>55853</v>
      </c>
      <c r="C365" s="83" t="s">
        <v>75</v>
      </c>
      <c r="D365" s="103">
        <v>0</v>
      </c>
      <c r="E365" s="48">
        <v>0</v>
      </c>
      <c r="F365" s="104" t="s">
        <v>75</v>
      </c>
      <c r="G365" s="49">
        <v>0</v>
      </c>
      <c r="H365" s="105" t="s">
        <v>75</v>
      </c>
      <c r="I365" s="49">
        <v>0</v>
      </c>
      <c r="J365" s="49"/>
      <c r="K365" s="49">
        <v>0</v>
      </c>
      <c r="L365" s="49">
        <v>0</v>
      </c>
      <c r="M365" s="45">
        <v>347</v>
      </c>
    </row>
    <row r="366" spans="1:13" x14ac:dyDescent="0.2">
      <c r="A366" s="11">
        <f t="shared" si="19"/>
        <v>0</v>
      </c>
      <c r="B366" s="74">
        <v>55884</v>
      </c>
      <c r="C366" s="83" t="s">
        <v>75</v>
      </c>
      <c r="D366" s="103">
        <v>0</v>
      </c>
      <c r="E366" s="48">
        <v>0</v>
      </c>
      <c r="F366" s="104" t="s">
        <v>75</v>
      </c>
      <c r="G366" s="49">
        <v>0</v>
      </c>
      <c r="H366" s="105" t="s">
        <v>75</v>
      </c>
      <c r="I366" s="49">
        <v>0</v>
      </c>
      <c r="J366" s="49"/>
      <c r="K366" s="49">
        <v>0</v>
      </c>
      <c r="L366" s="49">
        <v>0</v>
      </c>
      <c r="M366" s="45">
        <v>348</v>
      </c>
    </row>
    <row r="367" spans="1:13" x14ac:dyDescent="0.2">
      <c r="A367" s="11">
        <f t="shared" si="19"/>
        <v>0</v>
      </c>
      <c r="B367" s="74">
        <v>55915</v>
      </c>
      <c r="C367" s="83" t="s">
        <v>75</v>
      </c>
      <c r="D367" s="103">
        <v>0</v>
      </c>
      <c r="E367" s="48">
        <v>0</v>
      </c>
      <c r="F367" s="104" t="s">
        <v>75</v>
      </c>
      <c r="G367" s="49">
        <v>0</v>
      </c>
      <c r="H367" s="105" t="s">
        <v>75</v>
      </c>
      <c r="I367" s="49">
        <v>0</v>
      </c>
      <c r="J367" s="49"/>
      <c r="K367" s="49">
        <v>0</v>
      </c>
      <c r="L367" s="49">
        <v>0</v>
      </c>
      <c r="M367" s="45">
        <v>349</v>
      </c>
    </row>
    <row r="368" spans="1:13" x14ac:dyDescent="0.2">
      <c r="A368" s="11">
        <f t="shared" si="19"/>
        <v>0</v>
      </c>
      <c r="B368" s="74">
        <v>55943</v>
      </c>
      <c r="C368" s="83" t="s">
        <v>75</v>
      </c>
      <c r="D368" s="103">
        <v>0</v>
      </c>
      <c r="E368" s="48">
        <v>0</v>
      </c>
      <c r="F368" s="104" t="s">
        <v>75</v>
      </c>
      <c r="G368" s="49">
        <v>0</v>
      </c>
      <c r="H368" s="105" t="s">
        <v>75</v>
      </c>
      <c r="I368" s="49">
        <v>0</v>
      </c>
      <c r="J368" s="49"/>
      <c r="K368" s="49">
        <v>0</v>
      </c>
      <c r="L368" s="49">
        <v>0</v>
      </c>
      <c r="M368" s="45">
        <v>350</v>
      </c>
    </row>
    <row r="369" spans="1:13" x14ac:dyDescent="0.2">
      <c r="A369" s="11">
        <f t="shared" si="19"/>
        <v>0</v>
      </c>
      <c r="B369" s="74">
        <v>55974</v>
      </c>
      <c r="C369" s="83" t="s">
        <v>75</v>
      </c>
      <c r="D369" s="103">
        <v>0</v>
      </c>
      <c r="E369" s="48">
        <v>0</v>
      </c>
      <c r="F369" s="104" t="s">
        <v>75</v>
      </c>
      <c r="G369" s="49">
        <v>0</v>
      </c>
      <c r="H369" s="105" t="s">
        <v>75</v>
      </c>
      <c r="I369" s="49">
        <v>0</v>
      </c>
      <c r="J369" s="49"/>
      <c r="K369" s="49">
        <v>0</v>
      </c>
      <c r="L369" s="49">
        <v>0</v>
      </c>
      <c r="M369" s="45">
        <v>351</v>
      </c>
    </row>
    <row r="370" spans="1:13" x14ac:dyDescent="0.2">
      <c r="A370" s="11">
        <f t="shared" si="19"/>
        <v>0</v>
      </c>
      <c r="B370" s="74">
        <v>56004</v>
      </c>
      <c r="C370" s="83" t="s">
        <v>75</v>
      </c>
      <c r="D370" s="103">
        <v>0</v>
      </c>
      <c r="E370" s="48">
        <v>0</v>
      </c>
      <c r="F370" s="104" t="s">
        <v>75</v>
      </c>
      <c r="G370" s="49">
        <v>0</v>
      </c>
      <c r="H370" s="105" t="s">
        <v>75</v>
      </c>
      <c r="I370" s="49">
        <v>0</v>
      </c>
      <c r="J370" s="49"/>
      <c r="K370" s="49">
        <v>0</v>
      </c>
      <c r="L370" s="49">
        <v>0</v>
      </c>
      <c r="M370" s="45">
        <v>352</v>
      </c>
    </row>
    <row r="371" spans="1:13" x14ac:dyDescent="0.2">
      <c r="A371" s="11">
        <f t="shared" si="19"/>
        <v>0</v>
      </c>
      <c r="B371" s="74">
        <v>56035</v>
      </c>
      <c r="C371" s="83" t="s">
        <v>75</v>
      </c>
      <c r="D371" s="103">
        <v>0</v>
      </c>
      <c r="E371" s="48">
        <v>0</v>
      </c>
      <c r="F371" s="104" t="s">
        <v>75</v>
      </c>
      <c r="G371" s="49">
        <v>0</v>
      </c>
      <c r="H371" s="105" t="s">
        <v>75</v>
      </c>
      <c r="I371" s="49">
        <v>0</v>
      </c>
      <c r="J371" s="49"/>
      <c r="K371" s="49">
        <v>0</v>
      </c>
      <c r="L371" s="49">
        <v>0</v>
      </c>
      <c r="M371" s="45">
        <v>353</v>
      </c>
    </row>
    <row r="372" spans="1:13" x14ac:dyDescent="0.2">
      <c r="A372" s="11">
        <f t="shared" si="19"/>
        <v>0</v>
      </c>
      <c r="B372" s="74">
        <v>56065</v>
      </c>
      <c r="C372" s="83" t="s">
        <v>75</v>
      </c>
      <c r="D372" s="103">
        <v>0</v>
      </c>
      <c r="E372" s="48">
        <v>0</v>
      </c>
      <c r="F372" s="104" t="s">
        <v>75</v>
      </c>
      <c r="G372" s="49">
        <v>0</v>
      </c>
      <c r="H372" s="105" t="s">
        <v>75</v>
      </c>
      <c r="I372" s="49">
        <v>0</v>
      </c>
      <c r="J372" s="49"/>
      <c r="K372" s="49">
        <v>0</v>
      </c>
      <c r="L372" s="49">
        <v>0</v>
      </c>
      <c r="M372" s="45">
        <v>354</v>
      </c>
    </row>
    <row r="373" spans="1:13" x14ac:dyDescent="0.2">
      <c r="A373" s="11">
        <f t="shared" si="19"/>
        <v>0</v>
      </c>
      <c r="B373" s="74">
        <v>56096</v>
      </c>
      <c r="C373" s="83" t="s">
        <v>75</v>
      </c>
      <c r="D373" s="103">
        <v>0</v>
      </c>
      <c r="E373" s="48">
        <v>0</v>
      </c>
      <c r="F373" s="104" t="s">
        <v>75</v>
      </c>
      <c r="G373" s="49">
        <v>0</v>
      </c>
      <c r="H373" s="105" t="s">
        <v>75</v>
      </c>
      <c r="I373" s="49">
        <v>0</v>
      </c>
      <c r="J373" s="49"/>
      <c r="K373" s="49">
        <v>0</v>
      </c>
      <c r="L373" s="49">
        <v>0</v>
      </c>
      <c r="M373" s="45">
        <v>355</v>
      </c>
    </row>
    <row r="374" spans="1:13" x14ac:dyDescent="0.2">
      <c r="A374" s="11">
        <f t="shared" si="19"/>
        <v>0</v>
      </c>
      <c r="B374" s="74">
        <v>56127</v>
      </c>
      <c r="C374" s="83" t="s">
        <v>75</v>
      </c>
      <c r="D374" s="103">
        <v>0</v>
      </c>
      <c r="E374" s="48">
        <v>0</v>
      </c>
      <c r="F374" s="104" t="s">
        <v>75</v>
      </c>
      <c r="G374" s="49">
        <v>0</v>
      </c>
      <c r="H374" s="105" t="s">
        <v>75</v>
      </c>
      <c r="I374" s="49">
        <v>0</v>
      </c>
      <c r="J374" s="49"/>
      <c r="K374" s="49">
        <v>0</v>
      </c>
      <c r="L374" s="49">
        <v>0</v>
      </c>
      <c r="M374" s="45">
        <v>356</v>
      </c>
    </row>
    <row r="375" spans="1:13" x14ac:dyDescent="0.2">
      <c r="A375" s="11">
        <f t="shared" si="19"/>
        <v>0</v>
      </c>
      <c r="B375" s="74">
        <v>56157</v>
      </c>
      <c r="C375" s="83" t="s">
        <v>75</v>
      </c>
      <c r="D375" s="103">
        <v>0</v>
      </c>
      <c r="E375" s="48">
        <v>0</v>
      </c>
      <c r="F375" s="104" t="s">
        <v>75</v>
      </c>
      <c r="G375" s="49">
        <v>0</v>
      </c>
      <c r="H375" s="105" t="s">
        <v>75</v>
      </c>
      <c r="I375" s="49">
        <v>0</v>
      </c>
      <c r="J375" s="49"/>
      <c r="K375" s="49">
        <v>0</v>
      </c>
      <c r="L375" s="49">
        <v>0</v>
      </c>
      <c r="M375" s="45">
        <v>357</v>
      </c>
    </row>
    <row r="376" spans="1:13" x14ac:dyDescent="0.2">
      <c r="A376" s="11">
        <f t="shared" si="19"/>
        <v>0</v>
      </c>
      <c r="B376" s="74">
        <v>56188</v>
      </c>
      <c r="C376" s="83" t="s">
        <v>75</v>
      </c>
      <c r="D376" s="103">
        <v>0</v>
      </c>
      <c r="E376" s="48">
        <v>0</v>
      </c>
      <c r="F376" s="104" t="s">
        <v>75</v>
      </c>
      <c r="G376" s="49">
        <v>0</v>
      </c>
      <c r="H376" s="105" t="s">
        <v>75</v>
      </c>
      <c r="I376" s="49">
        <v>0</v>
      </c>
      <c r="J376" s="49"/>
      <c r="K376" s="49">
        <v>0</v>
      </c>
      <c r="L376" s="49">
        <v>0</v>
      </c>
      <c r="M376" s="45">
        <v>358</v>
      </c>
    </row>
    <row r="377" spans="1:13" x14ac:dyDescent="0.2">
      <c r="A377" s="11">
        <f t="shared" si="19"/>
        <v>0</v>
      </c>
      <c r="B377" s="74">
        <v>56218</v>
      </c>
      <c r="C377" s="83" t="s">
        <v>75</v>
      </c>
      <c r="D377" s="103">
        <v>0</v>
      </c>
      <c r="E377" s="48">
        <v>0</v>
      </c>
      <c r="F377" s="104" t="s">
        <v>75</v>
      </c>
      <c r="G377" s="49">
        <v>0</v>
      </c>
      <c r="H377" s="105" t="s">
        <v>75</v>
      </c>
      <c r="I377" s="49">
        <v>0</v>
      </c>
      <c r="J377" s="49"/>
      <c r="K377" s="49">
        <v>0</v>
      </c>
      <c r="L377" s="49">
        <v>0</v>
      </c>
      <c r="M377" s="45">
        <v>359</v>
      </c>
    </row>
    <row r="378" spans="1:13" x14ac:dyDescent="0.2">
      <c r="A378" s="11">
        <f t="shared" si="19"/>
        <v>0</v>
      </c>
      <c r="B378" s="74">
        <v>56249</v>
      </c>
      <c r="C378" s="83" t="s">
        <v>75</v>
      </c>
      <c r="D378" s="103">
        <v>0</v>
      </c>
      <c r="E378" s="48">
        <v>0</v>
      </c>
      <c r="F378" s="104" t="s">
        <v>75</v>
      </c>
      <c r="G378" s="49">
        <v>0</v>
      </c>
      <c r="H378" s="105" t="s">
        <v>75</v>
      </c>
      <c r="I378" s="49">
        <v>0</v>
      </c>
      <c r="J378" s="49"/>
      <c r="K378" s="49">
        <v>0</v>
      </c>
      <c r="L378" s="49">
        <v>0</v>
      </c>
      <c r="M378" s="45">
        <v>360</v>
      </c>
    </row>
    <row r="379" spans="1:13" x14ac:dyDescent="0.2">
      <c r="A379" s="11">
        <f t="shared" si="19"/>
        <v>0</v>
      </c>
      <c r="B379" s="74">
        <v>56280</v>
      </c>
      <c r="C379" s="83" t="s">
        <v>75</v>
      </c>
      <c r="D379" s="103">
        <v>0</v>
      </c>
      <c r="E379" s="48">
        <v>0</v>
      </c>
      <c r="F379" s="104" t="s">
        <v>75</v>
      </c>
      <c r="G379" s="49">
        <v>0</v>
      </c>
      <c r="H379" s="105" t="s">
        <v>75</v>
      </c>
      <c r="I379" s="49">
        <v>0</v>
      </c>
      <c r="J379" s="49"/>
      <c r="K379" s="49">
        <v>0</v>
      </c>
      <c r="L379" s="49">
        <v>0</v>
      </c>
      <c r="M379" s="45">
        <v>361</v>
      </c>
    </row>
    <row r="380" spans="1:13" x14ac:dyDescent="0.2">
      <c r="A380" s="11">
        <f t="shared" si="19"/>
        <v>0</v>
      </c>
      <c r="B380" s="74">
        <v>56308</v>
      </c>
      <c r="C380" s="83" t="s">
        <v>75</v>
      </c>
      <c r="D380" s="103">
        <v>0</v>
      </c>
      <c r="E380" s="48">
        <v>0</v>
      </c>
      <c r="F380" s="104" t="s">
        <v>75</v>
      </c>
      <c r="G380" s="49">
        <v>0</v>
      </c>
      <c r="H380" s="105" t="s">
        <v>75</v>
      </c>
      <c r="I380" s="49">
        <v>0</v>
      </c>
      <c r="J380" s="49"/>
      <c r="K380" s="49">
        <v>0</v>
      </c>
      <c r="L380" s="49">
        <v>0</v>
      </c>
      <c r="M380" s="45">
        <v>362</v>
      </c>
    </row>
    <row r="381" spans="1:13" x14ac:dyDescent="0.2">
      <c r="A381" s="11">
        <f t="shared" si="19"/>
        <v>0</v>
      </c>
      <c r="B381" s="74">
        <v>56339</v>
      </c>
      <c r="C381" s="83" t="s">
        <v>75</v>
      </c>
      <c r="D381" s="103">
        <v>0</v>
      </c>
      <c r="E381" s="48">
        <v>0</v>
      </c>
      <c r="F381" s="104" t="s">
        <v>75</v>
      </c>
      <c r="G381" s="49">
        <v>0</v>
      </c>
      <c r="H381" s="105" t="s">
        <v>75</v>
      </c>
      <c r="I381" s="49">
        <v>0</v>
      </c>
      <c r="J381" s="49"/>
      <c r="K381" s="49">
        <v>0</v>
      </c>
      <c r="L381" s="49">
        <v>0</v>
      </c>
      <c r="M381" s="45">
        <v>363</v>
      </c>
    </row>
    <row r="382" spans="1:13" x14ac:dyDescent="0.2">
      <c r="A382" s="11">
        <f t="shared" si="19"/>
        <v>0</v>
      </c>
      <c r="B382" s="74">
        <v>56369</v>
      </c>
      <c r="C382" s="83" t="s">
        <v>75</v>
      </c>
      <c r="D382" s="103">
        <v>0</v>
      </c>
      <c r="E382" s="48">
        <v>0</v>
      </c>
      <c r="F382" s="104" t="s">
        <v>75</v>
      </c>
      <c r="G382" s="49">
        <v>0</v>
      </c>
      <c r="H382" s="105" t="s">
        <v>75</v>
      </c>
      <c r="I382" s="49">
        <v>0</v>
      </c>
      <c r="J382" s="49"/>
      <c r="K382" s="49">
        <v>0</v>
      </c>
      <c r="L382" s="49">
        <v>0</v>
      </c>
      <c r="M382" s="45">
        <v>364</v>
      </c>
    </row>
    <row r="383" spans="1:13" x14ac:dyDescent="0.2">
      <c r="A383" s="11">
        <f t="shared" si="19"/>
        <v>0</v>
      </c>
      <c r="B383" s="74">
        <v>56400</v>
      </c>
      <c r="C383" s="83" t="s">
        <v>75</v>
      </c>
      <c r="D383" s="103">
        <v>0</v>
      </c>
      <c r="E383" s="48">
        <v>0</v>
      </c>
      <c r="F383" s="104" t="s">
        <v>75</v>
      </c>
      <c r="G383" s="49">
        <v>0</v>
      </c>
      <c r="H383" s="105" t="s">
        <v>75</v>
      </c>
      <c r="I383" s="49">
        <v>0</v>
      </c>
      <c r="J383" s="49"/>
      <c r="K383" s="49">
        <v>0</v>
      </c>
      <c r="L383" s="49">
        <v>0</v>
      </c>
      <c r="M383" s="45">
        <v>365</v>
      </c>
    </row>
    <row r="384" spans="1:13" x14ac:dyDescent="0.2">
      <c r="A384" s="11">
        <f t="shared" si="19"/>
        <v>0</v>
      </c>
      <c r="B384" s="74">
        <v>56430</v>
      </c>
      <c r="C384" s="83" t="s">
        <v>75</v>
      </c>
      <c r="D384" s="103">
        <v>0</v>
      </c>
      <c r="E384" s="48">
        <v>0</v>
      </c>
      <c r="F384" s="104" t="s">
        <v>75</v>
      </c>
      <c r="G384" s="49">
        <v>0</v>
      </c>
      <c r="H384" s="105" t="s">
        <v>75</v>
      </c>
      <c r="I384" s="49">
        <v>0</v>
      </c>
      <c r="J384" s="49"/>
      <c r="K384" s="49">
        <v>0</v>
      </c>
      <c r="L384" s="49">
        <v>0</v>
      </c>
      <c r="M384" s="45">
        <v>366</v>
      </c>
    </row>
    <row r="385" spans="1:13" x14ac:dyDescent="0.2">
      <c r="A385" s="11">
        <f t="shared" si="19"/>
        <v>0</v>
      </c>
      <c r="B385" s="74">
        <v>56461</v>
      </c>
      <c r="C385" s="83" t="s">
        <v>75</v>
      </c>
      <c r="D385" s="103">
        <v>0</v>
      </c>
      <c r="E385" s="48">
        <v>0</v>
      </c>
      <c r="F385" s="104" t="s">
        <v>75</v>
      </c>
      <c r="G385" s="49">
        <v>0</v>
      </c>
      <c r="H385" s="105" t="s">
        <v>75</v>
      </c>
      <c r="I385" s="49">
        <v>0</v>
      </c>
      <c r="J385" s="49"/>
      <c r="K385" s="49">
        <v>0</v>
      </c>
      <c r="L385" s="49">
        <v>0</v>
      </c>
      <c r="M385" s="45">
        <v>367</v>
      </c>
    </row>
    <row r="386" spans="1:13" x14ac:dyDescent="0.2">
      <c r="A386" s="11">
        <f t="shared" si="19"/>
        <v>0</v>
      </c>
      <c r="B386" s="74">
        <v>56492</v>
      </c>
      <c r="C386" s="83" t="s">
        <v>75</v>
      </c>
      <c r="D386" s="103">
        <v>0</v>
      </c>
      <c r="E386" s="48">
        <v>0</v>
      </c>
      <c r="F386" s="104" t="s">
        <v>75</v>
      </c>
      <c r="G386" s="49">
        <v>0</v>
      </c>
      <c r="H386" s="105" t="s">
        <v>75</v>
      </c>
      <c r="I386" s="49">
        <v>0</v>
      </c>
      <c r="J386" s="49"/>
      <c r="K386" s="49">
        <v>0</v>
      </c>
      <c r="L386" s="49">
        <v>0</v>
      </c>
      <c r="M386" s="45">
        <v>368</v>
      </c>
    </row>
    <row r="387" spans="1:13" x14ac:dyDescent="0.2">
      <c r="A387" s="11">
        <f t="shared" si="19"/>
        <v>0</v>
      </c>
      <c r="B387" s="74">
        <v>56522</v>
      </c>
      <c r="C387" s="83" t="s">
        <v>75</v>
      </c>
      <c r="D387" s="103">
        <v>0</v>
      </c>
      <c r="E387" s="48">
        <v>0</v>
      </c>
      <c r="F387" s="104" t="s">
        <v>75</v>
      </c>
      <c r="G387" s="49">
        <v>0</v>
      </c>
      <c r="H387" s="105" t="s">
        <v>75</v>
      </c>
      <c r="I387" s="49">
        <v>0</v>
      </c>
      <c r="J387" s="49"/>
      <c r="K387" s="49">
        <v>0</v>
      </c>
      <c r="L387" s="49">
        <v>0</v>
      </c>
      <c r="M387" s="45">
        <v>369</v>
      </c>
    </row>
    <row r="388" spans="1:13" x14ac:dyDescent="0.2">
      <c r="A388" s="11">
        <f t="shared" si="19"/>
        <v>0</v>
      </c>
      <c r="B388" s="74">
        <v>56553</v>
      </c>
      <c r="C388" s="83" t="s">
        <v>75</v>
      </c>
      <c r="D388" s="103">
        <v>0</v>
      </c>
      <c r="E388" s="48">
        <v>0</v>
      </c>
      <c r="F388" s="104" t="s">
        <v>75</v>
      </c>
      <c r="G388" s="49">
        <v>0</v>
      </c>
      <c r="H388" s="105" t="s">
        <v>75</v>
      </c>
      <c r="I388" s="49">
        <v>0</v>
      </c>
      <c r="J388" s="49"/>
      <c r="K388" s="49">
        <v>0</v>
      </c>
      <c r="L388" s="49">
        <v>0</v>
      </c>
      <c r="M388" s="45">
        <v>370</v>
      </c>
    </row>
    <row r="389" spans="1:13" x14ac:dyDescent="0.2">
      <c r="A389" s="11">
        <f t="shared" si="19"/>
        <v>0</v>
      </c>
      <c r="B389" s="74">
        <v>56583</v>
      </c>
      <c r="C389" s="83" t="s">
        <v>75</v>
      </c>
      <c r="D389" s="103">
        <v>0</v>
      </c>
      <c r="E389" s="48">
        <v>0</v>
      </c>
      <c r="F389" s="104" t="s">
        <v>75</v>
      </c>
      <c r="G389" s="49">
        <v>0</v>
      </c>
      <c r="H389" s="105" t="s">
        <v>75</v>
      </c>
      <c r="I389" s="49">
        <v>0</v>
      </c>
      <c r="J389" s="49"/>
      <c r="K389" s="49">
        <v>0</v>
      </c>
      <c r="L389" s="49">
        <v>0</v>
      </c>
      <c r="M389" s="45">
        <v>371</v>
      </c>
    </row>
    <row r="390" spans="1:13" x14ac:dyDescent="0.2">
      <c r="A390" s="11">
        <f t="shared" si="19"/>
        <v>0</v>
      </c>
      <c r="B390" s="74">
        <v>56614</v>
      </c>
      <c r="C390" s="83" t="s">
        <v>75</v>
      </c>
      <c r="D390" s="103">
        <v>0</v>
      </c>
      <c r="E390" s="48">
        <v>0</v>
      </c>
      <c r="F390" s="104" t="s">
        <v>75</v>
      </c>
      <c r="G390" s="49">
        <v>0</v>
      </c>
      <c r="H390" s="105" t="s">
        <v>75</v>
      </c>
      <c r="I390" s="49">
        <v>0</v>
      </c>
      <c r="J390" s="49"/>
      <c r="K390" s="49">
        <v>0</v>
      </c>
      <c r="L390" s="49">
        <v>0</v>
      </c>
      <c r="M390" s="45">
        <v>372</v>
      </c>
    </row>
    <row r="391" spans="1:13" x14ac:dyDescent="0.2">
      <c r="A391" s="11">
        <f t="shared" si="19"/>
        <v>0</v>
      </c>
      <c r="B391" s="74">
        <v>56645</v>
      </c>
      <c r="C391" s="83" t="s">
        <v>75</v>
      </c>
      <c r="D391" s="103">
        <v>0</v>
      </c>
      <c r="E391" s="48">
        <v>0</v>
      </c>
      <c r="F391" s="104" t="s">
        <v>75</v>
      </c>
      <c r="G391" s="49">
        <v>0</v>
      </c>
      <c r="H391" s="105" t="s">
        <v>75</v>
      </c>
      <c r="I391" s="49">
        <v>0</v>
      </c>
      <c r="J391" s="49"/>
      <c r="K391" s="49">
        <v>0</v>
      </c>
      <c r="L391" s="49">
        <v>0</v>
      </c>
      <c r="M391" s="45">
        <v>373</v>
      </c>
    </row>
    <row r="392" spans="1:13" x14ac:dyDescent="0.2">
      <c r="A392" s="11">
        <f t="shared" si="19"/>
        <v>0</v>
      </c>
      <c r="B392" s="74">
        <v>56673</v>
      </c>
      <c r="C392" s="83" t="s">
        <v>75</v>
      </c>
      <c r="D392" s="103">
        <v>0</v>
      </c>
      <c r="E392" s="48">
        <v>0</v>
      </c>
      <c r="F392" s="104" t="s">
        <v>75</v>
      </c>
      <c r="G392" s="49">
        <v>0</v>
      </c>
      <c r="H392" s="105" t="s">
        <v>75</v>
      </c>
      <c r="I392" s="49">
        <v>0</v>
      </c>
      <c r="J392" s="49"/>
      <c r="K392" s="49">
        <v>0</v>
      </c>
      <c r="L392" s="49">
        <v>0</v>
      </c>
      <c r="M392" s="45">
        <v>374</v>
      </c>
    </row>
    <row r="393" spans="1:13" x14ac:dyDescent="0.2">
      <c r="A393" s="11">
        <f t="shared" si="19"/>
        <v>0</v>
      </c>
      <c r="B393" s="74">
        <v>56704</v>
      </c>
      <c r="C393" s="83" t="s">
        <v>75</v>
      </c>
      <c r="D393" s="103">
        <v>0</v>
      </c>
      <c r="E393" s="48">
        <v>0</v>
      </c>
      <c r="F393" s="104" t="s">
        <v>75</v>
      </c>
      <c r="G393" s="49">
        <v>0</v>
      </c>
      <c r="H393" s="105" t="s">
        <v>75</v>
      </c>
      <c r="I393" s="49">
        <v>0</v>
      </c>
      <c r="J393" s="49"/>
      <c r="K393" s="49">
        <v>0</v>
      </c>
      <c r="L393" s="49">
        <v>0</v>
      </c>
      <c r="M393" s="45">
        <v>375</v>
      </c>
    </row>
    <row r="394" spans="1:13" x14ac:dyDescent="0.2">
      <c r="A394" s="11">
        <f t="shared" si="19"/>
        <v>0</v>
      </c>
      <c r="B394" s="74">
        <v>56734</v>
      </c>
      <c r="C394" s="83" t="s">
        <v>75</v>
      </c>
      <c r="D394" s="103">
        <v>0</v>
      </c>
      <c r="E394" s="48">
        <v>0</v>
      </c>
      <c r="F394" s="104" t="s">
        <v>75</v>
      </c>
      <c r="G394" s="49">
        <v>0</v>
      </c>
      <c r="H394" s="105" t="s">
        <v>75</v>
      </c>
      <c r="I394" s="49">
        <v>0</v>
      </c>
      <c r="J394" s="49"/>
      <c r="K394" s="49">
        <v>0</v>
      </c>
      <c r="L394" s="49">
        <v>0</v>
      </c>
      <c r="M394" s="45">
        <v>376</v>
      </c>
    </row>
    <row r="395" spans="1:13" x14ac:dyDescent="0.2">
      <c r="A395" s="11">
        <f t="shared" si="19"/>
        <v>0</v>
      </c>
      <c r="B395" s="74">
        <v>56765</v>
      </c>
      <c r="C395" s="83" t="s">
        <v>75</v>
      </c>
      <c r="D395" s="103">
        <v>0</v>
      </c>
      <c r="E395" s="48">
        <v>0</v>
      </c>
      <c r="F395" s="104" t="s">
        <v>75</v>
      </c>
      <c r="G395" s="49">
        <v>0</v>
      </c>
      <c r="H395" s="105" t="s">
        <v>75</v>
      </c>
      <c r="I395" s="49">
        <v>0</v>
      </c>
      <c r="J395" s="49"/>
      <c r="K395" s="49">
        <v>0</v>
      </c>
      <c r="L395" s="49">
        <v>0</v>
      </c>
      <c r="M395" s="45">
        <v>377</v>
      </c>
    </row>
    <row r="396" spans="1:13" x14ac:dyDescent="0.2">
      <c r="A396" s="11">
        <f t="shared" si="19"/>
        <v>0</v>
      </c>
      <c r="B396" s="74">
        <v>56795</v>
      </c>
      <c r="C396" s="83" t="s">
        <v>75</v>
      </c>
      <c r="D396" s="103">
        <v>0</v>
      </c>
      <c r="E396" s="48">
        <v>0</v>
      </c>
      <c r="F396" s="104" t="s">
        <v>75</v>
      </c>
      <c r="G396" s="49">
        <v>0</v>
      </c>
      <c r="H396" s="105" t="s">
        <v>75</v>
      </c>
      <c r="I396" s="49">
        <v>0</v>
      </c>
      <c r="J396" s="49"/>
      <c r="K396" s="49">
        <v>0</v>
      </c>
      <c r="L396" s="49">
        <v>0</v>
      </c>
      <c r="M396" s="45">
        <v>378</v>
      </c>
    </row>
    <row r="397" spans="1:13" x14ac:dyDescent="0.2">
      <c r="A397" s="11">
        <f t="shared" si="19"/>
        <v>0</v>
      </c>
      <c r="B397" s="74">
        <v>56826</v>
      </c>
      <c r="C397" s="83" t="s">
        <v>75</v>
      </c>
      <c r="D397" s="103">
        <v>0</v>
      </c>
      <c r="E397" s="48">
        <v>0</v>
      </c>
      <c r="F397" s="104" t="s">
        <v>75</v>
      </c>
      <c r="G397" s="49">
        <v>0</v>
      </c>
      <c r="H397" s="105" t="s">
        <v>75</v>
      </c>
      <c r="I397" s="49">
        <v>0</v>
      </c>
      <c r="J397" s="49"/>
      <c r="K397" s="49">
        <v>0</v>
      </c>
      <c r="L397" s="49">
        <v>0</v>
      </c>
      <c r="M397" s="45">
        <v>379</v>
      </c>
    </row>
    <row r="398" spans="1:13" x14ac:dyDescent="0.2">
      <c r="A398" s="11">
        <f t="shared" si="19"/>
        <v>0</v>
      </c>
      <c r="B398" s="74">
        <v>56857</v>
      </c>
      <c r="C398" s="83" t="s">
        <v>75</v>
      </c>
      <c r="D398" s="103">
        <v>0</v>
      </c>
      <c r="E398" s="48">
        <v>0</v>
      </c>
      <c r="F398" s="104" t="s">
        <v>75</v>
      </c>
      <c r="G398" s="49">
        <v>0</v>
      </c>
      <c r="H398" s="105" t="s">
        <v>75</v>
      </c>
      <c r="I398" s="49">
        <v>0</v>
      </c>
      <c r="J398" s="49"/>
      <c r="K398" s="49">
        <v>0</v>
      </c>
      <c r="L398" s="49">
        <v>0</v>
      </c>
      <c r="M398" s="45">
        <v>380</v>
      </c>
    </row>
    <row r="399" spans="1:13" x14ac:dyDescent="0.2">
      <c r="A399" s="11">
        <f t="shared" si="19"/>
        <v>0</v>
      </c>
      <c r="B399" s="74">
        <v>56887</v>
      </c>
      <c r="C399" s="83" t="s">
        <v>75</v>
      </c>
      <c r="D399" s="103">
        <v>0</v>
      </c>
      <c r="E399" s="48">
        <v>0</v>
      </c>
      <c r="F399" s="104" t="s">
        <v>75</v>
      </c>
      <c r="G399" s="49">
        <v>0</v>
      </c>
      <c r="H399" s="105" t="s">
        <v>75</v>
      </c>
      <c r="I399" s="49">
        <v>0</v>
      </c>
      <c r="J399" s="49"/>
      <c r="K399" s="49">
        <v>0</v>
      </c>
      <c r="L399" s="49">
        <v>0</v>
      </c>
      <c r="M399" s="45">
        <v>381</v>
      </c>
    </row>
    <row r="400" spans="1:13" x14ac:dyDescent="0.2">
      <c r="A400" s="11">
        <f t="shared" si="19"/>
        <v>0</v>
      </c>
      <c r="B400" s="74">
        <v>56918</v>
      </c>
      <c r="C400" s="83" t="s">
        <v>75</v>
      </c>
      <c r="D400" s="103">
        <v>0</v>
      </c>
      <c r="E400" s="48">
        <v>0</v>
      </c>
      <c r="F400" s="104" t="s">
        <v>75</v>
      </c>
      <c r="G400" s="49">
        <v>0</v>
      </c>
      <c r="H400" s="105" t="s">
        <v>75</v>
      </c>
      <c r="I400" s="49">
        <v>0</v>
      </c>
      <c r="J400" s="49"/>
      <c r="K400" s="49">
        <v>0</v>
      </c>
      <c r="L400" s="49">
        <v>0</v>
      </c>
      <c r="M400" s="45">
        <v>382</v>
      </c>
    </row>
    <row r="401" spans="1:13" x14ac:dyDescent="0.2">
      <c r="A401" s="11">
        <f t="shared" si="19"/>
        <v>0</v>
      </c>
      <c r="B401" s="74">
        <v>56948</v>
      </c>
      <c r="C401" s="83" t="s">
        <v>75</v>
      </c>
      <c r="D401" s="103">
        <v>0</v>
      </c>
      <c r="E401" s="48">
        <v>0</v>
      </c>
      <c r="F401" s="104" t="s">
        <v>75</v>
      </c>
      <c r="G401" s="49">
        <v>0</v>
      </c>
      <c r="H401" s="105" t="s">
        <v>75</v>
      </c>
      <c r="I401" s="49">
        <v>0</v>
      </c>
      <c r="J401" s="49"/>
      <c r="K401" s="49">
        <v>0</v>
      </c>
      <c r="L401" s="49">
        <v>0</v>
      </c>
      <c r="M401" s="45">
        <v>383</v>
      </c>
    </row>
    <row r="402" spans="1:13" x14ac:dyDescent="0.2">
      <c r="A402" s="11">
        <f t="shared" si="19"/>
        <v>0</v>
      </c>
      <c r="B402" s="74">
        <v>56979</v>
      </c>
      <c r="C402" s="83" t="s">
        <v>75</v>
      </c>
      <c r="D402" s="103">
        <v>0</v>
      </c>
      <c r="E402" s="48">
        <v>0</v>
      </c>
      <c r="F402" s="104" t="s">
        <v>75</v>
      </c>
      <c r="G402" s="49">
        <v>0</v>
      </c>
      <c r="H402" s="105" t="s">
        <v>75</v>
      </c>
      <c r="I402" s="49">
        <v>0</v>
      </c>
      <c r="J402" s="49"/>
      <c r="K402" s="49">
        <v>0</v>
      </c>
      <c r="L402" s="49">
        <v>0</v>
      </c>
      <c r="M402" s="45">
        <v>384</v>
      </c>
    </row>
    <row r="403" spans="1:13" x14ac:dyDescent="0.2">
      <c r="A403" s="11">
        <f t="shared" si="19"/>
        <v>0</v>
      </c>
      <c r="B403" s="74">
        <v>57010</v>
      </c>
      <c r="C403" s="83" t="s">
        <v>75</v>
      </c>
      <c r="D403" s="103">
        <v>0</v>
      </c>
      <c r="E403" s="48">
        <v>0</v>
      </c>
      <c r="F403" s="104" t="s">
        <v>75</v>
      </c>
      <c r="G403" s="49">
        <v>0</v>
      </c>
      <c r="H403" s="105" t="s">
        <v>75</v>
      </c>
      <c r="I403" s="49">
        <v>0</v>
      </c>
      <c r="J403" s="49"/>
      <c r="K403" s="49">
        <v>0</v>
      </c>
      <c r="L403" s="49">
        <v>0</v>
      </c>
      <c r="M403" s="45">
        <v>385</v>
      </c>
    </row>
    <row r="404" spans="1:13" x14ac:dyDescent="0.2">
      <c r="A404" s="11">
        <f t="shared" ref="A404:A467" si="20">IF(E404&gt;0,1,0)</f>
        <v>0</v>
      </c>
      <c r="B404" s="74">
        <v>57039</v>
      </c>
      <c r="C404" s="83" t="s">
        <v>75</v>
      </c>
      <c r="D404" s="103">
        <v>0</v>
      </c>
      <c r="E404" s="48">
        <v>0</v>
      </c>
      <c r="F404" s="104" t="s">
        <v>75</v>
      </c>
      <c r="G404" s="49">
        <v>0</v>
      </c>
      <c r="H404" s="105" t="s">
        <v>75</v>
      </c>
      <c r="I404" s="49">
        <v>0</v>
      </c>
      <c r="J404" s="49"/>
      <c r="K404" s="49">
        <v>0</v>
      </c>
      <c r="L404" s="49">
        <v>0</v>
      </c>
      <c r="M404" s="45">
        <v>386</v>
      </c>
    </row>
    <row r="405" spans="1:13" x14ac:dyDescent="0.2">
      <c r="A405" s="11">
        <f t="shared" si="20"/>
        <v>0</v>
      </c>
      <c r="B405" s="74">
        <v>57070</v>
      </c>
      <c r="C405" s="83" t="s">
        <v>75</v>
      </c>
      <c r="D405" s="103">
        <v>0</v>
      </c>
      <c r="E405" s="48">
        <v>0</v>
      </c>
      <c r="F405" s="104" t="s">
        <v>75</v>
      </c>
      <c r="G405" s="49">
        <v>0</v>
      </c>
      <c r="H405" s="105" t="s">
        <v>75</v>
      </c>
      <c r="I405" s="49">
        <v>0</v>
      </c>
      <c r="J405" s="49"/>
      <c r="K405" s="49">
        <v>0</v>
      </c>
      <c r="L405" s="49">
        <v>0</v>
      </c>
      <c r="M405" s="45">
        <v>387</v>
      </c>
    </row>
    <row r="406" spans="1:13" x14ac:dyDescent="0.2">
      <c r="A406" s="11">
        <f t="shared" si="20"/>
        <v>0</v>
      </c>
      <c r="B406" s="74">
        <v>57100</v>
      </c>
      <c r="C406" s="83" t="s">
        <v>75</v>
      </c>
      <c r="D406" s="103">
        <v>0</v>
      </c>
      <c r="E406" s="48">
        <v>0</v>
      </c>
      <c r="F406" s="104" t="s">
        <v>75</v>
      </c>
      <c r="G406" s="49">
        <v>0</v>
      </c>
      <c r="H406" s="105" t="s">
        <v>75</v>
      </c>
      <c r="I406" s="49">
        <v>0</v>
      </c>
      <c r="J406" s="49"/>
      <c r="K406" s="49">
        <v>0</v>
      </c>
      <c r="L406" s="49">
        <v>0</v>
      </c>
      <c r="M406" s="45">
        <v>388</v>
      </c>
    </row>
    <row r="407" spans="1:13" x14ac:dyDescent="0.2">
      <c r="A407" s="11">
        <f t="shared" si="20"/>
        <v>0</v>
      </c>
      <c r="B407" s="74">
        <v>57131</v>
      </c>
      <c r="C407" s="83" t="s">
        <v>75</v>
      </c>
      <c r="D407" s="103">
        <v>0</v>
      </c>
      <c r="E407" s="48">
        <v>0</v>
      </c>
      <c r="F407" s="104" t="s">
        <v>75</v>
      </c>
      <c r="G407" s="49">
        <v>0</v>
      </c>
      <c r="H407" s="105" t="s">
        <v>75</v>
      </c>
      <c r="I407" s="49">
        <v>0</v>
      </c>
      <c r="J407" s="49"/>
      <c r="K407" s="49">
        <v>0</v>
      </c>
      <c r="L407" s="49">
        <v>0</v>
      </c>
      <c r="M407" s="45">
        <v>389</v>
      </c>
    </row>
    <row r="408" spans="1:13" x14ac:dyDescent="0.2">
      <c r="A408" s="11">
        <f t="shared" si="20"/>
        <v>0</v>
      </c>
      <c r="B408" s="74">
        <v>57161</v>
      </c>
      <c r="C408" s="83" t="s">
        <v>75</v>
      </c>
      <c r="D408" s="103">
        <v>0</v>
      </c>
      <c r="E408" s="48">
        <v>0</v>
      </c>
      <c r="F408" s="104" t="s">
        <v>75</v>
      </c>
      <c r="G408" s="49">
        <v>0</v>
      </c>
      <c r="H408" s="105" t="s">
        <v>75</v>
      </c>
      <c r="I408" s="49">
        <v>0</v>
      </c>
      <c r="J408" s="49"/>
      <c r="K408" s="49">
        <v>0</v>
      </c>
      <c r="L408" s="49">
        <v>0</v>
      </c>
      <c r="M408" s="45">
        <v>390</v>
      </c>
    </row>
    <row r="409" spans="1:13" x14ac:dyDescent="0.2">
      <c r="A409" s="11">
        <f t="shared" si="20"/>
        <v>0</v>
      </c>
      <c r="B409" s="74">
        <v>57192</v>
      </c>
      <c r="C409" s="83" t="s">
        <v>75</v>
      </c>
      <c r="D409" s="103">
        <v>0</v>
      </c>
      <c r="E409" s="48">
        <v>0</v>
      </c>
      <c r="F409" s="104" t="s">
        <v>75</v>
      </c>
      <c r="G409" s="49">
        <v>0</v>
      </c>
      <c r="H409" s="105" t="s">
        <v>75</v>
      </c>
      <c r="I409" s="49">
        <v>0</v>
      </c>
      <c r="J409" s="49"/>
      <c r="K409" s="49">
        <v>0</v>
      </c>
      <c r="L409" s="49">
        <v>0</v>
      </c>
      <c r="M409" s="45">
        <v>391</v>
      </c>
    </row>
    <row r="410" spans="1:13" x14ac:dyDescent="0.2">
      <c r="A410" s="11">
        <f t="shared" si="20"/>
        <v>0</v>
      </c>
      <c r="B410" s="74">
        <v>57223</v>
      </c>
      <c r="C410" s="83" t="s">
        <v>75</v>
      </c>
      <c r="D410" s="103">
        <v>0</v>
      </c>
      <c r="E410" s="48">
        <v>0</v>
      </c>
      <c r="F410" s="104" t="s">
        <v>75</v>
      </c>
      <c r="G410" s="49">
        <v>0</v>
      </c>
      <c r="H410" s="105" t="s">
        <v>75</v>
      </c>
      <c r="I410" s="49">
        <v>0</v>
      </c>
      <c r="J410" s="49"/>
      <c r="K410" s="49">
        <v>0</v>
      </c>
      <c r="L410" s="49">
        <v>0</v>
      </c>
      <c r="M410" s="45">
        <v>392</v>
      </c>
    </row>
    <row r="411" spans="1:13" x14ac:dyDescent="0.2">
      <c r="A411" s="11">
        <f t="shared" si="20"/>
        <v>0</v>
      </c>
      <c r="B411" s="74">
        <v>57253</v>
      </c>
      <c r="C411" s="83" t="s">
        <v>75</v>
      </c>
      <c r="D411" s="103">
        <v>0</v>
      </c>
      <c r="E411" s="48">
        <v>0</v>
      </c>
      <c r="F411" s="104" t="s">
        <v>75</v>
      </c>
      <c r="G411" s="49">
        <v>0</v>
      </c>
      <c r="H411" s="105" t="s">
        <v>75</v>
      </c>
      <c r="I411" s="49">
        <v>0</v>
      </c>
      <c r="J411" s="49"/>
      <c r="K411" s="49">
        <v>0</v>
      </c>
      <c r="L411" s="49">
        <v>0</v>
      </c>
      <c r="M411" s="45">
        <v>393</v>
      </c>
    </row>
    <row r="412" spans="1:13" x14ac:dyDescent="0.2">
      <c r="A412" s="11">
        <f t="shared" si="20"/>
        <v>0</v>
      </c>
      <c r="B412" s="74">
        <v>57284</v>
      </c>
      <c r="C412" s="83" t="s">
        <v>75</v>
      </c>
      <c r="D412" s="103">
        <v>0</v>
      </c>
      <c r="E412" s="48">
        <v>0</v>
      </c>
      <c r="F412" s="104" t="s">
        <v>75</v>
      </c>
      <c r="G412" s="49">
        <v>0</v>
      </c>
      <c r="H412" s="105" t="s">
        <v>75</v>
      </c>
      <c r="I412" s="49">
        <v>0</v>
      </c>
      <c r="J412" s="49"/>
      <c r="K412" s="49">
        <v>0</v>
      </c>
      <c r="L412" s="49">
        <v>0</v>
      </c>
      <c r="M412" s="45">
        <v>394</v>
      </c>
    </row>
    <row r="413" spans="1:13" x14ac:dyDescent="0.2">
      <c r="A413" s="11">
        <f t="shared" si="20"/>
        <v>0</v>
      </c>
      <c r="B413" s="74">
        <v>57314</v>
      </c>
      <c r="C413" s="83" t="s">
        <v>75</v>
      </c>
      <c r="D413" s="103">
        <v>0</v>
      </c>
      <c r="E413" s="48">
        <v>0</v>
      </c>
      <c r="F413" s="104" t="s">
        <v>75</v>
      </c>
      <c r="G413" s="49">
        <v>0</v>
      </c>
      <c r="H413" s="105" t="s">
        <v>75</v>
      </c>
      <c r="I413" s="49">
        <v>0</v>
      </c>
      <c r="J413" s="49"/>
      <c r="K413" s="49">
        <v>0</v>
      </c>
      <c r="L413" s="49">
        <v>0</v>
      </c>
      <c r="M413" s="45">
        <v>395</v>
      </c>
    </row>
    <row r="414" spans="1:13" x14ac:dyDescent="0.2">
      <c r="A414" s="11">
        <f t="shared" si="20"/>
        <v>0</v>
      </c>
      <c r="B414" s="74">
        <v>57345</v>
      </c>
      <c r="C414" s="83" t="s">
        <v>75</v>
      </c>
      <c r="D414" s="103">
        <v>0</v>
      </c>
      <c r="E414" s="48">
        <v>0</v>
      </c>
      <c r="F414" s="104" t="s">
        <v>75</v>
      </c>
      <c r="G414" s="49">
        <v>0</v>
      </c>
      <c r="H414" s="105" t="s">
        <v>75</v>
      </c>
      <c r="I414" s="49">
        <v>0</v>
      </c>
      <c r="J414" s="49"/>
      <c r="K414" s="49">
        <v>0</v>
      </c>
      <c r="L414" s="49">
        <v>0</v>
      </c>
      <c r="M414" s="45">
        <v>396</v>
      </c>
    </row>
    <row r="415" spans="1:13" x14ac:dyDescent="0.2">
      <c r="A415" s="11">
        <f t="shared" si="20"/>
        <v>0</v>
      </c>
      <c r="B415" s="74">
        <v>57376</v>
      </c>
      <c r="C415" s="83" t="s">
        <v>75</v>
      </c>
      <c r="D415" s="103">
        <v>0</v>
      </c>
      <c r="E415" s="48">
        <v>0</v>
      </c>
      <c r="F415" s="104" t="s">
        <v>75</v>
      </c>
      <c r="G415" s="49">
        <v>0</v>
      </c>
      <c r="H415" s="105" t="s">
        <v>75</v>
      </c>
      <c r="I415" s="49">
        <v>0</v>
      </c>
      <c r="J415" s="49"/>
      <c r="K415" s="49">
        <v>0</v>
      </c>
      <c r="L415" s="49">
        <v>0</v>
      </c>
      <c r="M415" s="45">
        <v>397</v>
      </c>
    </row>
    <row r="416" spans="1:13" x14ac:dyDescent="0.2">
      <c r="A416" s="11">
        <f t="shared" si="20"/>
        <v>0</v>
      </c>
      <c r="B416" s="74">
        <v>57404</v>
      </c>
      <c r="C416" s="83" t="s">
        <v>75</v>
      </c>
      <c r="D416" s="103">
        <v>0</v>
      </c>
      <c r="E416" s="48">
        <v>0</v>
      </c>
      <c r="F416" s="104" t="s">
        <v>75</v>
      </c>
      <c r="G416" s="49">
        <v>0</v>
      </c>
      <c r="H416" s="105" t="s">
        <v>75</v>
      </c>
      <c r="I416" s="49">
        <v>0</v>
      </c>
      <c r="J416" s="49"/>
      <c r="K416" s="49">
        <v>0</v>
      </c>
      <c r="L416" s="49">
        <v>0</v>
      </c>
      <c r="M416" s="45">
        <v>398</v>
      </c>
    </row>
    <row r="417" spans="1:13" x14ac:dyDescent="0.2">
      <c r="A417" s="11">
        <f t="shared" si="20"/>
        <v>0</v>
      </c>
      <c r="B417" s="74">
        <v>57435</v>
      </c>
      <c r="C417" s="83" t="s">
        <v>75</v>
      </c>
      <c r="D417" s="103">
        <v>0</v>
      </c>
      <c r="E417" s="48">
        <v>0</v>
      </c>
      <c r="F417" s="104" t="s">
        <v>75</v>
      </c>
      <c r="G417" s="49">
        <v>0</v>
      </c>
      <c r="H417" s="105" t="s">
        <v>75</v>
      </c>
      <c r="I417" s="49">
        <v>0</v>
      </c>
      <c r="J417" s="49"/>
      <c r="K417" s="49">
        <v>0</v>
      </c>
      <c r="L417" s="49">
        <v>0</v>
      </c>
      <c r="M417" s="45">
        <v>399</v>
      </c>
    </row>
    <row r="418" spans="1:13" x14ac:dyDescent="0.2">
      <c r="A418" s="11">
        <f t="shared" si="20"/>
        <v>0</v>
      </c>
      <c r="B418" s="74">
        <v>57465</v>
      </c>
      <c r="C418" s="83" t="s">
        <v>75</v>
      </c>
      <c r="D418" s="103">
        <v>0</v>
      </c>
      <c r="E418" s="48">
        <v>0</v>
      </c>
      <c r="F418" s="104" t="s">
        <v>75</v>
      </c>
      <c r="G418" s="49">
        <v>0</v>
      </c>
      <c r="H418" s="105" t="s">
        <v>75</v>
      </c>
      <c r="I418" s="49">
        <v>0</v>
      </c>
      <c r="J418" s="49"/>
      <c r="K418" s="49">
        <v>0</v>
      </c>
      <c r="L418" s="49">
        <v>0</v>
      </c>
      <c r="M418" s="45">
        <v>400</v>
      </c>
    </row>
    <row r="419" spans="1:13" x14ac:dyDescent="0.2">
      <c r="A419" s="11">
        <f t="shared" si="20"/>
        <v>0</v>
      </c>
      <c r="B419" s="74">
        <v>57496</v>
      </c>
      <c r="C419" s="83" t="s">
        <v>75</v>
      </c>
      <c r="D419" s="103">
        <v>0</v>
      </c>
      <c r="E419" s="48">
        <v>0</v>
      </c>
      <c r="F419" s="104" t="s">
        <v>75</v>
      </c>
      <c r="G419" s="49">
        <v>0</v>
      </c>
      <c r="H419" s="105" t="s">
        <v>75</v>
      </c>
      <c r="I419" s="49">
        <v>0</v>
      </c>
      <c r="J419" s="49"/>
      <c r="K419" s="49">
        <v>0</v>
      </c>
      <c r="L419" s="49">
        <v>0</v>
      </c>
      <c r="M419" s="45">
        <v>401</v>
      </c>
    </row>
    <row r="420" spans="1:13" x14ac:dyDescent="0.2">
      <c r="A420" s="11">
        <f t="shared" si="20"/>
        <v>0</v>
      </c>
      <c r="B420" s="74">
        <v>57526</v>
      </c>
      <c r="C420" s="83" t="s">
        <v>75</v>
      </c>
      <c r="D420" s="103">
        <v>0</v>
      </c>
      <c r="E420" s="48">
        <v>0</v>
      </c>
      <c r="F420" s="104" t="s">
        <v>75</v>
      </c>
      <c r="G420" s="49">
        <v>0</v>
      </c>
      <c r="H420" s="105" t="s">
        <v>75</v>
      </c>
      <c r="I420" s="49">
        <v>0</v>
      </c>
      <c r="J420" s="49"/>
      <c r="K420" s="49">
        <v>0</v>
      </c>
      <c r="L420" s="49">
        <v>0</v>
      </c>
      <c r="M420" s="45">
        <v>402</v>
      </c>
    </row>
    <row r="421" spans="1:13" x14ac:dyDescent="0.2">
      <c r="A421" s="11">
        <f t="shared" si="20"/>
        <v>0</v>
      </c>
      <c r="B421" s="74">
        <v>57557</v>
      </c>
      <c r="C421" s="83" t="s">
        <v>75</v>
      </c>
      <c r="D421" s="103">
        <v>0</v>
      </c>
      <c r="E421" s="48">
        <v>0</v>
      </c>
      <c r="F421" s="104" t="s">
        <v>75</v>
      </c>
      <c r="G421" s="49">
        <v>0</v>
      </c>
      <c r="H421" s="105" t="s">
        <v>75</v>
      </c>
      <c r="I421" s="49">
        <v>0</v>
      </c>
      <c r="J421" s="49"/>
      <c r="K421" s="49">
        <v>0</v>
      </c>
      <c r="L421" s="49">
        <v>0</v>
      </c>
      <c r="M421" s="45">
        <v>403</v>
      </c>
    </row>
    <row r="422" spans="1:13" x14ac:dyDescent="0.2">
      <c r="A422" s="11">
        <f t="shared" si="20"/>
        <v>0</v>
      </c>
      <c r="B422" s="74">
        <v>57588</v>
      </c>
      <c r="C422" s="83" t="s">
        <v>75</v>
      </c>
      <c r="D422" s="103">
        <v>0</v>
      </c>
      <c r="E422" s="48">
        <v>0</v>
      </c>
      <c r="F422" s="104" t="s">
        <v>75</v>
      </c>
      <c r="G422" s="49">
        <v>0</v>
      </c>
      <c r="H422" s="105" t="s">
        <v>75</v>
      </c>
      <c r="I422" s="49">
        <v>0</v>
      </c>
      <c r="J422" s="49"/>
      <c r="K422" s="49">
        <v>0</v>
      </c>
      <c r="L422" s="49">
        <v>0</v>
      </c>
      <c r="M422" s="45">
        <v>404</v>
      </c>
    </row>
    <row r="423" spans="1:13" x14ac:dyDescent="0.2">
      <c r="A423" s="11">
        <f t="shared" si="20"/>
        <v>0</v>
      </c>
      <c r="B423" s="74">
        <v>57618</v>
      </c>
      <c r="C423" s="83" t="s">
        <v>75</v>
      </c>
      <c r="D423" s="103">
        <v>0</v>
      </c>
      <c r="E423" s="48">
        <v>0</v>
      </c>
      <c r="F423" s="104" t="s">
        <v>75</v>
      </c>
      <c r="G423" s="49">
        <v>0</v>
      </c>
      <c r="H423" s="105" t="s">
        <v>75</v>
      </c>
      <c r="I423" s="49">
        <v>0</v>
      </c>
      <c r="J423" s="49"/>
      <c r="K423" s="49">
        <v>0</v>
      </c>
      <c r="L423" s="49">
        <v>0</v>
      </c>
      <c r="M423" s="45">
        <v>405</v>
      </c>
    </row>
    <row r="424" spans="1:13" x14ac:dyDescent="0.2">
      <c r="A424" s="11">
        <f t="shared" si="20"/>
        <v>0</v>
      </c>
      <c r="B424" s="74">
        <v>57649</v>
      </c>
      <c r="C424" s="83" t="s">
        <v>75</v>
      </c>
      <c r="D424" s="103">
        <v>0</v>
      </c>
      <c r="E424" s="48">
        <v>0</v>
      </c>
      <c r="F424" s="104" t="s">
        <v>75</v>
      </c>
      <c r="G424" s="49">
        <v>0</v>
      </c>
      <c r="H424" s="105" t="s">
        <v>75</v>
      </c>
      <c r="I424" s="49">
        <v>0</v>
      </c>
      <c r="J424" s="49"/>
      <c r="K424" s="49">
        <v>0</v>
      </c>
      <c r="L424" s="49">
        <v>0</v>
      </c>
      <c r="M424" s="45">
        <v>406</v>
      </c>
    </row>
    <row r="425" spans="1:13" x14ac:dyDescent="0.2">
      <c r="A425" s="11">
        <f t="shared" si="20"/>
        <v>0</v>
      </c>
      <c r="B425" s="74">
        <v>57679</v>
      </c>
      <c r="C425" s="83" t="s">
        <v>75</v>
      </c>
      <c r="D425" s="103">
        <v>0</v>
      </c>
      <c r="E425" s="48">
        <v>0</v>
      </c>
      <c r="F425" s="104" t="s">
        <v>75</v>
      </c>
      <c r="G425" s="49">
        <v>0</v>
      </c>
      <c r="H425" s="105" t="s">
        <v>75</v>
      </c>
      <c r="I425" s="49">
        <v>0</v>
      </c>
      <c r="J425" s="49"/>
      <c r="K425" s="49">
        <v>0</v>
      </c>
      <c r="L425" s="49">
        <v>0</v>
      </c>
      <c r="M425" s="45">
        <v>407</v>
      </c>
    </row>
    <row r="426" spans="1:13" x14ac:dyDescent="0.2">
      <c r="A426" s="11">
        <f t="shared" si="20"/>
        <v>0</v>
      </c>
      <c r="B426" s="74">
        <v>57710</v>
      </c>
      <c r="C426" s="83" t="s">
        <v>75</v>
      </c>
      <c r="D426" s="103">
        <v>0</v>
      </c>
      <c r="E426" s="48">
        <v>0</v>
      </c>
      <c r="F426" s="104" t="s">
        <v>75</v>
      </c>
      <c r="G426" s="49">
        <v>0</v>
      </c>
      <c r="H426" s="105" t="s">
        <v>75</v>
      </c>
      <c r="I426" s="49">
        <v>0</v>
      </c>
      <c r="J426" s="49"/>
      <c r="K426" s="49">
        <v>0</v>
      </c>
      <c r="L426" s="49">
        <v>0</v>
      </c>
      <c r="M426" s="45">
        <v>408</v>
      </c>
    </row>
    <row r="427" spans="1:13" x14ac:dyDescent="0.2">
      <c r="A427" s="11">
        <f t="shared" si="20"/>
        <v>0</v>
      </c>
      <c r="B427" s="74">
        <v>57741</v>
      </c>
      <c r="C427" s="83" t="s">
        <v>75</v>
      </c>
      <c r="D427" s="103">
        <v>0</v>
      </c>
      <c r="E427" s="48">
        <v>0</v>
      </c>
      <c r="F427" s="104" t="s">
        <v>75</v>
      </c>
      <c r="G427" s="49">
        <v>0</v>
      </c>
      <c r="H427" s="105" t="s">
        <v>75</v>
      </c>
      <c r="I427" s="49">
        <v>0</v>
      </c>
      <c r="J427" s="49"/>
      <c r="K427" s="49">
        <v>0</v>
      </c>
      <c r="L427" s="49">
        <v>0</v>
      </c>
      <c r="M427" s="45">
        <v>409</v>
      </c>
    </row>
    <row r="428" spans="1:13" x14ac:dyDescent="0.2">
      <c r="A428" s="11">
        <f t="shared" si="20"/>
        <v>0</v>
      </c>
      <c r="B428" s="74">
        <v>57769</v>
      </c>
      <c r="C428" s="83" t="s">
        <v>75</v>
      </c>
      <c r="D428" s="103">
        <v>0</v>
      </c>
      <c r="E428" s="48">
        <v>0</v>
      </c>
      <c r="F428" s="104" t="s">
        <v>75</v>
      </c>
      <c r="G428" s="49">
        <v>0</v>
      </c>
      <c r="H428" s="105" t="s">
        <v>75</v>
      </c>
      <c r="I428" s="49">
        <v>0</v>
      </c>
      <c r="J428" s="49"/>
      <c r="K428" s="49">
        <v>0</v>
      </c>
      <c r="L428" s="49">
        <v>0</v>
      </c>
      <c r="M428" s="45">
        <v>410</v>
      </c>
    </row>
    <row r="429" spans="1:13" x14ac:dyDescent="0.2">
      <c r="A429" s="11">
        <f t="shared" si="20"/>
        <v>0</v>
      </c>
      <c r="B429" s="74">
        <v>57800</v>
      </c>
      <c r="C429" s="83" t="s">
        <v>75</v>
      </c>
      <c r="D429" s="103">
        <v>0</v>
      </c>
      <c r="E429" s="48">
        <v>0</v>
      </c>
      <c r="F429" s="104" t="s">
        <v>75</v>
      </c>
      <c r="G429" s="49">
        <v>0</v>
      </c>
      <c r="H429" s="105" t="s">
        <v>75</v>
      </c>
      <c r="I429" s="49">
        <v>0</v>
      </c>
      <c r="J429" s="49"/>
      <c r="K429" s="49">
        <v>0</v>
      </c>
      <c r="L429" s="49">
        <v>0</v>
      </c>
      <c r="M429" s="45">
        <v>411</v>
      </c>
    </row>
    <row r="430" spans="1:13" x14ac:dyDescent="0.2">
      <c r="A430" s="11">
        <f t="shared" si="20"/>
        <v>0</v>
      </c>
      <c r="B430" s="74">
        <v>57830</v>
      </c>
      <c r="C430" s="83" t="s">
        <v>75</v>
      </c>
      <c r="D430" s="103">
        <v>0</v>
      </c>
      <c r="E430" s="48">
        <v>0</v>
      </c>
      <c r="F430" s="104" t="s">
        <v>75</v>
      </c>
      <c r="G430" s="49">
        <v>0</v>
      </c>
      <c r="H430" s="105" t="s">
        <v>75</v>
      </c>
      <c r="I430" s="49">
        <v>0</v>
      </c>
      <c r="J430" s="49"/>
      <c r="K430" s="49">
        <v>0</v>
      </c>
      <c r="L430" s="49">
        <v>0</v>
      </c>
      <c r="M430" s="45">
        <v>412</v>
      </c>
    </row>
    <row r="431" spans="1:13" x14ac:dyDescent="0.2">
      <c r="A431" s="11">
        <f t="shared" si="20"/>
        <v>0</v>
      </c>
      <c r="B431" s="74">
        <v>57861</v>
      </c>
      <c r="C431" s="83" t="s">
        <v>75</v>
      </c>
      <c r="D431" s="103">
        <v>0</v>
      </c>
      <c r="E431" s="48">
        <v>0</v>
      </c>
      <c r="F431" s="104" t="s">
        <v>75</v>
      </c>
      <c r="G431" s="49">
        <v>0</v>
      </c>
      <c r="H431" s="105" t="s">
        <v>75</v>
      </c>
      <c r="I431" s="49">
        <v>0</v>
      </c>
      <c r="J431" s="49"/>
      <c r="K431" s="49">
        <v>0</v>
      </c>
      <c r="L431" s="49">
        <v>0</v>
      </c>
      <c r="M431" s="45">
        <v>413</v>
      </c>
    </row>
    <row r="432" spans="1:13" x14ac:dyDescent="0.2">
      <c r="A432" s="11">
        <f t="shared" si="20"/>
        <v>0</v>
      </c>
      <c r="B432" s="74">
        <v>57891</v>
      </c>
      <c r="C432" s="83" t="s">
        <v>75</v>
      </c>
      <c r="D432" s="103">
        <v>0</v>
      </c>
      <c r="E432" s="48">
        <v>0</v>
      </c>
      <c r="F432" s="104" t="s">
        <v>75</v>
      </c>
      <c r="G432" s="49">
        <v>0</v>
      </c>
      <c r="H432" s="105" t="s">
        <v>75</v>
      </c>
      <c r="I432" s="49">
        <v>0</v>
      </c>
      <c r="J432" s="49"/>
      <c r="K432" s="49">
        <v>0</v>
      </c>
      <c r="L432" s="49">
        <v>0</v>
      </c>
      <c r="M432" s="45">
        <v>414</v>
      </c>
    </row>
    <row r="433" spans="1:13" x14ac:dyDescent="0.2">
      <c r="A433" s="11">
        <f t="shared" si="20"/>
        <v>0</v>
      </c>
      <c r="B433" s="74">
        <v>57922</v>
      </c>
      <c r="C433" s="83" t="s">
        <v>75</v>
      </c>
      <c r="D433" s="103">
        <v>0</v>
      </c>
      <c r="E433" s="48">
        <v>0</v>
      </c>
      <c r="F433" s="104" t="s">
        <v>75</v>
      </c>
      <c r="G433" s="49">
        <v>0</v>
      </c>
      <c r="H433" s="105" t="s">
        <v>75</v>
      </c>
      <c r="I433" s="49">
        <v>0</v>
      </c>
      <c r="J433" s="49"/>
      <c r="K433" s="49">
        <v>0</v>
      </c>
      <c r="L433" s="49">
        <v>0</v>
      </c>
      <c r="M433" s="45">
        <v>415</v>
      </c>
    </row>
    <row r="434" spans="1:13" x14ac:dyDescent="0.2">
      <c r="A434" s="11">
        <f t="shared" si="20"/>
        <v>0</v>
      </c>
      <c r="B434" s="74">
        <v>57953</v>
      </c>
      <c r="C434" s="83" t="s">
        <v>75</v>
      </c>
      <c r="D434" s="103">
        <v>0</v>
      </c>
      <c r="E434" s="48">
        <v>0</v>
      </c>
      <c r="F434" s="104" t="s">
        <v>75</v>
      </c>
      <c r="G434" s="49">
        <v>0</v>
      </c>
      <c r="H434" s="105" t="s">
        <v>75</v>
      </c>
      <c r="I434" s="49">
        <v>0</v>
      </c>
      <c r="J434" s="49"/>
      <c r="K434" s="49">
        <v>0</v>
      </c>
      <c r="L434" s="49">
        <v>0</v>
      </c>
      <c r="M434" s="45">
        <v>416</v>
      </c>
    </row>
    <row r="435" spans="1:13" x14ac:dyDescent="0.2">
      <c r="A435" s="11">
        <f t="shared" si="20"/>
        <v>0</v>
      </c>
      <c r="B435" s="74">
        <v>57983</v>
      </c>
      <c r="C435" s="83" t="s">
        <v>75</v>
      </c>
      <c r="D435" s="103">
        <v>0</v>
      </c>
      <c r="E435" s="48">
        <v>0</v>
      </c>
      <c r="F435" s="104" t="s">
        <v>75</v>
      </c>
      <c r="G435" s="49">
        <v>0</v>
      </c>
      <c r="H435" s="105" t="s">
        <v>75</v>
      </c>
      <c r="I435" s="49">
        <v>0</v>
      </c>
      <c r="J435" s="49"/>
      <c r="K435" s="49">
        <v>0</v>
      </c>
      <c r="L435" s="49">
        <v>0</v>
      </c>
      <c r="M435" s="45">
        <v>417</v>
      </c>
    </row>
    <row r="436" spans="1:13" x14ac:dyDescent="0.2">
      <c r="A436" s="11">
        <f t="shared" si="20"/>
        <v>0</v>
      </c>
      <c r="B436" s="74">
        <v>58014</v>
      </c>
      <c r="C436" s="83" t="s">
        <v>75</v>
      </c>
      <c r="D436" s="103">
        <v>0</v>
      </c>
      <c r="E436" s="48">
        <v>0</v>
      </c>
      <c r="F436" s="104" t="s">
        <v>75</v>
      </c>
      <c r="G436" s="49">
        <v>0</v>
      </c>
      <c r="H436" s="105" t="s">
        <v>75</v>
      </c>
      <c r="I436" s="49">
        <v>0</v>
      </c>
      <c r="J436" s="49"/>
      <c r="K436" s="49">
        <v>0</v>
      </c>
      <c r="L436" s="49">
        <v>0</v>
      </c>
      <c r="M436" s="45">
        <v>418</v>
      </c>
    </row>
    <row r="437" spans="1:13" x14ac:dyDescent="0.2">
      <c r="A437" s="11">
        <f t="shared" si="20"/>
        <v>0</v>
      </c>
      <c r="B437" s="74">
        <v>58044</v>
      </c>
      <c r="C437" s="83" t="s">
        <v>75</v>
      </c>
      <c r="D437" s="103">
        <v>0</v>
      </c>
      <c r="E437" s="48">
        <v>0</v>
      </c>
      <c r="F437" s="104" t="s">
        <v>75</v>
      </c>
      <c r="G437" s="49">
        <v>0</v>
      </c>
      <c r="H437" s="105" t="s">
        <v>75</v>
      </c>
      <c r="I437" s="49">
        <v>0</v>
      </c>
      <c r="J437" s="49"/>
      <c r="K437" s="49">
        <v>0</v>
      </c>
      <c r="L437" s="49">
        <v>0</v>
      </c>
      <c r="M437" s="45">
        <v>419</v>
      </c>
    </row>
    <row r="438" spans="1:13" x14ac:dyDescent="0.2">
      <c r="A438" s="11">
        <f t="shared" si="20"/>
        <v>0</v>
      </c>
      <c r="B438" s="74">
        <v>58075</v>
      </c>
      <c r="C438" s="83" t="s">
        <v>75</v>
      </c>
      <c r="D438" s="103">
        <v>0</v>
      </c>
      <c r="E438" s="48">
        <v>0</v>
      </c>
      <c r="F438" s="104" t="s">
        <v>75</v>
      </c>
      <c r="G438" s="49">
        <v>0</v>
      </c>
      <c r="H438" s="105" t="s">
        <v>75</v>
      </c>
      <c r="I438" s="49">
        <v>0</v>
      </c>
      <c r="J438" s="49"/>
      <c r="K438" s="49">
        <v>0</v>
      </c>
      <c r="L438" s="49">
        <v>0</v>
      </c>
      <c r="M438" s="45">
        <v>420</v>
      </c>
    </row>
    <row r="439" spans="1:13" x14ac:dyDescent="0.2">
      <c r="A439" s="11">
        <f t="shared" si="20"/>
        <v>0</v>
      </c>
      <c r="B439" s="74">
        <v>58106</v>
      </c>
      <c r="C439" s="83" t="s">
        <v>75</v>
      </c>
      <c r="D439" s="103">
        <v>0</v>
      </c>
      <c r="E439" s="48">
        <v>0</v>
      </c>
      <c r="F439" s="104" t="s">
        <v>75</v>
      </c>
      <c r="G439" s="49">
        <v>0</v>
      </c>
      <c r="H439" s="105" t="s">
        <v>75</v>
      </c>
      <c r="I439" s="49">
        <v>0</v>
      </c>
      <c r="J439" s="49"/>
      <c r="K439" s="49">
        <v>0</v>
      </c>
      <c r="L439" s="49">
        <v>0</v>
      </c>
      <c r="M439" s="45">
        <v>421</v>
      </c>
    </row>
    <row r="440" spans="1:13" x14ac:dyDescent="0.2">
      <c r="A440" s="11">
        <f t="shared" si="20"/>
        <v>0</v>
      </c>
      <c r="B440" s="74">
        <v>58134</v>
      </c>
      <c r="C440" s="83" t="s">
        <v>75</v>
      </c>
      <c r="D440" s="103">
        <v>0</v>
      </c>
      <c r="E440" s="48">
        <v>0</v>
      </c>
      <c r="F440" s="104" t="s">
        <v>75</v>
      </c>
      <c r="G440" s="49">
        <v>0</v>
      </c>
      <c r="H440" s="105" t="s">
        <v>75</v>
      </c>
      <c r="I440" s="49">
        <v>0</v>
      </c>
      <c r="J440" s="49"/>
      <c r="K440" s="49">
        <v>0</v>
      </c>
      <c r="L440" s="49">
        <v>0</v>
      </c>
      <c r="M440" s="45">
        <v>422</v>
      </c>
    </row>
    <row r="441" spans="1:13" x14ac:dyDescent="0.2">
      <c r="A441" s="11">
        <f t="shared" si="20"/>
        <v>0</v>
      </c>
      <c r="B441" s="74">
        <v>58165</v>
      </c>
      <c r="C441" s="83" t="s">
        <v>75</v>
      </c>
      <c r="D441" s="103">
        <v>0</v>
      </c>
      <c r="E441" s="48">
        <v>0</v>
      </c>
      <c r="F441" s="104" t="s">
        <v>75</v>
      </c>
      <c r="G441" s="49">
        <v>0</v>
      </c>
      <c r="H441" s="105" t="s">
        <v>75</v>
      </c>
      <c r="I441" s="49">
        <v>0</v>
      </c>
      <c r="J441" s="49"/>
      <c r="K441" s="49">
        <v>0</v>
      </c>
      <c r="L441" s="49">
        <v>0</v>
      </c>
      <c r="M441" s="45">
        <v>423</v>
      </c>
    </row>
    <row r="442" spans="1:13" x14ac:dyDescent="0.2">
      <c r="A442" s="11">
        <f t="shared" si="20"/>
        <v>0</v>
      </c>
      <c r="B442" s="74">
        <v>58195</v>
      </c>
      <c r="C442" s="83" t="s">
        <v>75</v>
      </c>
      <c r="D442" s="103">
        <v>0</v>
      </c>
      <c r="E442" s="48">
        <v>0</v>
      </c>
      <c r="F442" s="104" t="s">
        <v>75</v>
      </c>
      <c r="G442" s="49">
        <v>0</v>
      </c>
      <c r="H442" s="105" t="s">
        <v>75</v>
      </c>
      <c r="I442" s="49">
        <v>0</v>
      </c>
      <c r="J442" s="49"/>
      <c r="K442" s="49">
        <v>0</v>
      </c>
      <c r="L442" s="49">
        <v>0</v>
      </c>
      <c r="M442" s="45">
        <v>424</v>
      </c>
    </row>
    <row r="443" spans="1:13" x14ac:dyDescent="0.2">
      <c r="A443" s="11">
        <f t="shared" si="20"/>
        <v>0</v>
      </c>
      <c r="B443" s="74">
        <v>58226</v>
      </c>
      <c r="C443" s="83" t="s">
        <v>75</v>
      </c>
      <c r="D443" s="103">
        <v>0</v>
      </c>
      <c r="E443" s="48">
        <v>0</v>
      </c>
      <c r="F443" s="104" t="s">
        <v>75</v>
      </c>
      <c r="G443" s="49">
        <v>0</v>
      </c>
      <c r="H443" s="105" t="s">
        <v>75</v>
      </c>
      <c r="I443" s="49">
        <v>0</v>
      </c>
      <c r="J443" s="49"/>
      <c r="K443" s="49">
        <v>0</v>
      </c>
      <c r="L443" s="49">
        <v>0</v>
      </c>
      <c r="M443" s="45">
        <v>425</v>
      </c>
    </row>
    <row r="444" spans="1:13" x14ac:dyDescent="0.2">
      <c r="A444" s="11">
        <f t="shared" si="20"/>
        <v>0</v>
      </c>
      <c r="B444" s="74">
        <v>58256</v>
      </c>
      <c r="C444" s="83" t="s">
        <v>75</v>
      </c>
      <c r="D444" s="103">
        <v>0</v>
      </c>
      <c r="E444" s="48">
        <v>0</v>
      </c>
      <c r="F444" s="104" t="s">
        <v>75</v>
      </c>
      <c r="G444" s="49">
        <v>0</v>
      </c>
      <c r="H444" s="105" t="s">
        <v>75</v>
      </c>
      <c r="I444" s="49">
        <v>0</v>
      </c>
      <c r="J444" s="49"/>
      <c r="K444" s="49">
        <v>0</v>
      </c>
      <c r="L444" s="49">
        <v>0</v>
      </c>
      <c r="M444" s="45">
        <v>426</v>
      </c>
    </row>
    <row r="445" spans="1:13" x14ac:dyDescent="0.2">
      <c r="A445" s="11">
        <f t="shared" si="20"/>
        <v>0</v>
      </c>
      <c r="B445" s="74">
        <v>58287</v>
      </c>
      <c r="C445" s="83" t="s">
        <v>75</v>
      </c>
      <c r="D445" s="103">
        <v>0</v>
      </c>
      <c r="E445" s="48">
        <v>0</v>
      </c>
      <c r="F445" s="104" t="s">
        <v>75</v>
      </c>
      <c r="G445" s="49">
        <v>0</v>
      </c>
      <c r="H445" s="105" t="s">
        <v>75</v>
      </c>
      <c r="I445" s="49">
        <v>0</v>
      </c>
      <c r="J445" s="49"/>
      <c r="K445" s="49">
        <v>0</v>
      </c>
      <c r="L445" s="49">
        <v>0</v>
      </c>
      <c r="M445" s="45">
        <v>427</v>
      </c>
    </row>
    <row r="446" spans="1:13" x14ac:dyDescent="0.2">
      <c r="A446" s="11">
        <f t="shared" si="20"/>
        <v>0</v>
      </c>
      <c r="B446" s="74">
        <v>58318</v>
      </c>
      <c r="C446" s="83" t="s">
        <v>75</v>
      </c>
      <c r="D446" s="103">
        <v>0</v>
      </c>
      <c r="E446" s="48">
        <v>0</v>
      </c>
      <c r="F446" s="104" t="s">
        <v>75</v>
      </c>
      <c r="G446" s="49">
        <v>0</v>
      </c>
      <c r="H446" s="105" t="s">
        <v>75</v>
      </c>
      <c r="I446" s="49">
        <v>0</v>
      </c>
      <c r="J446" s="49"/>
      <c r="K446" s="49">
        <v>0</v>
      </c>
      <c r="L446" s="49">
        <v>0</v>
      </c>
      <c r="M446" s="45">
        <v>428</v>
      </c>
    </row>
    <row r="447" spans="1:13" x14ac:dyDescent="0.2">
      <c r="A447" s="11">
        <f t="shared" si="20"/>
        <v>0</v>
      </c>
      <c r="B447" s="74">
        <v>58348</v>
      </c>
      <c r="C447" s="83" t="s">
        <v>75</v>
      </c>
      <c r="D447" s="103">
        <v>0</v>
      </c>
      <c r="E447" s="48">
        <v>0</v>
      </c>
      <c r="F447" s="104" t="s">
        <v>75</v>
      </c>
      <c r="G447" s="49">
        <v>0</v>
      </c>
      <c r="H447" s="105" t="s">
        <v>75</v>
      </c>
      <c r="I447" s="49">
        <v>0</v>
      </c>
      <c r="J447" s="49"/>
      <c r="K447" s="49">
        <v>0</v>
      </c>
      <c r="L447" s="49">
        <v>0</v>
      </c>
      <c r="M447" s="45">
        <v>429</v>
      </c>
    </row>
    <row r="448" spans="1:13" x14ac:dyDescent="0.2">
      <c r="A448" s="11">
        <f t="shared" si="20"/>
        <v>0</v>
      </c>
      <c r="B448" s="74">
        <v>58379</v>
      </c>
      <c r="C448" s="83" t="s">
        <v>75</v>
      </c>
      <c r="D448" s="103">
        <v>0</v>
      </c>
      <c r="E448" s="48">
        <v>0</v>
      </c>
      <c r="F448" s="104" t="s">
        <v>75</v>
      </c>
      <c r="G448" s="49">
        <v>0</v>
      </c>
      <c r="H448" s="105" t="s">
        <v>75</v>
      </c>
      <c r="I448" s="49">
        <v>0</v>
      </c>
      <c r="J448" s="49"/>
      <c r="K448" s="49">
        <v>0</v>
      </c>
      <c r="L448" s="49">
        <v>0</v>
      </c>
      <c r="M448" s="45">
        <v>430</v>
      </c>
    </row>
    <row r="449" spans="1:13" x14ac:dyDescent="0.2">
      <c r="A449" s="11">
        <f t="shared" si="20"/>
        <v>0</v>
      </c>
      <c r="B449" s="74">
        <v>58409</v>
      </c>
      <c r="C449" s="83" t="s">
        <v>75</v>
      </c>
      <c r="D449" s="103">
        <v>0</v>
      </c>
      <c r="E449" s="48">
        <v>0</v>
      </c>
      <c r="F449" s="104" t="s">
        <v>75</v>
      </c>
      <c r="G449" s="49">
        <v>0</v>
      </c>
      <c r="H449" s="105" t="s">
        <v>75</v>
      </c>
      <c r="I449" s="49">
        <v>0</v>
      </c>
      <c r="J449" s="49"/>
      <c r="K449" s="49">
        <v>0</v>
      </c>
      <c r="L449" s="49">
        <v>0</v>
      </c>
      <c r="M449" s="45">
        <v>431</v>
      </c>
    </row>
    <row r="450" spans="1:13" x14ac:dyDescent="0.2">
      <c r="A450" s="11">
        <f t="shared" si="20"/>
        <v>0</v>
      </c>
      <c r="B450" s="74">
        <v>58440</v>
      </c>
      <c r="C450" s="83" t="s">
        <v>75</v>
      </c>
      <c r="D450" s="103">
        <v>0</v>
      </c>
      <c r="E450" s="48">
        <v>0</v>
      </c>
      <c r="F450" s="104" t="s">
        <v>75</v>
      </c>
      <c r="G450" s="49">
        <v>0</v>
      </c>
      <c r="H450" s="105" t="s">
        <v>75</v>
      </c>
      <c r="I450" s="49">
        <v>0</v>
      </c>
      <c r="J450" s="49"/>
      <c r="K450" s="49">
        <v>0</v>
      </c>
      <c r="L450" s="49">
        <v>0</v>
      </c>
      <c r="M450" s="45">
        <v>432</v>
      </c>
    </row>
    <row r="451" spans="1:13" x14ac:dyDescent="0.2">
      <c r="A451" s="11">
        <f t="shared" si="20"/>
        <v>0</v>
      </c>
      <c r="B451" s="74">
        <v>58471</v>
      </c>
      <c r="C451" s="83" t="s">
        <v>75</v>
      </c>
      <c r="D451" s="103">
        <v>0</v>
      </c>
      <c r="E451" s="48">
        <v>0</v>
      </c>
      <c r="F451" s="104" t="s">
        <v>75</v>
      </c>
      <c r="G451" s="49">
        <v>0</v>
      </c>
      <c r="H451" s="105" t="s">
        <v>75</v>
      </c>
      <c r="I451" s="49">
        <v>0</v>
      </c>
      <c r="J451" s="49"/>
      <c r="K451" s="49">
        <v>0</v>
      </c>
      <c r="L451" s="49">
        <v>0</v>
      </c>
      <c r="M451" s="45">
        <v>433</v>
      </c>
    </row>
    <row r="452" spans="1:13" x14ac:dyDescent="0.2">
      <c r="A452" s="11">
        <f t="shared" si="20"/>
        <v>0</v>
      </c>
      <c r="B452" s="74">
        <v>58500</v>
      </c>
      <c r="C452" s="83" t="s">
        <v>75</v>
      </c>
      <c r="D452" s="103">
        <v>0</v>
      </c>
      <c r="E452" s="48">
        <v>0</v>
      </c>
      <c r="F452" s="104" t="s">
        <v>75</v>
      </c>
      <c r="G452" s="49">
        <v>0</v>
      </c>
      <c r="H452" s="105" t="s">
        <v>75</v>
      </c>
      <c r="I452" s="49">
        <v>0</v>
      </c>
      <c r="J452" s="49"/>
      <c r="K452" s="49">
        <v>0</v>
      </c>
      <c r="L452" s="49">
        <v>0</v>
      </c>
      <c r="M452" s="45">
        <v>434</v>
      </c>
    </row>
    <row r="453" spans="1:13" x14ac:dyDescent="0.2">
      <c r="A453" s="11">
        <f t="shared" si="20"/>
        <v>0</v>
      </c>
      <c r="B453" s="74">
        <v>58531</v>
      </c>
      <c r="C453" s="83" t="s">
        <v>75</v>
      </c>
      <c r="D453" s="103">
        <v>0</v>
      </c>
      <c r="E453" s="48">
        <v>0</v>
      </c>
      <c r="F453" s="104" t="s">
        <v>75</v>
      </c>
      <c r="G453" s="49">
        <v>0</v>
      </c>
      <c r="H453" s="105" t="s">
        <v>75</v>
      </c>
      <c r="I453" s="49">
        <v>0</v>
      </c>
      <c r="J453" s="49"/>
      <c r="K453" s="49">
        <v>0</v>
      </c>
      <c r="L453" s="49">
        <v>0</v>
      </c>
      <c r="M453" s="45">
        <v>435</v>
      </c>
    </row>
    <row r="454" spans="1:13" x14ac:dyDescent="0.2">
      <c r="A454" s="11">
        <f t="shared" si="20"/>
        <v>0</v>
      </c>
      <c r="B454" s="74">
        <v>58561</v>
      </c>
      <c r="C454" s="83" t="s">
        <v>75</v>
      </c>
      <c r="D454" s="103">
        <v>0</v>
      </c>
      <c r="E454" s="48">
        <v>0</v>
      </c>
      <c r="F454" s="104" t="s">
        <v>75</v>
      </c>
      <c r="G454" s="49">
        <v>0</v>
      </c>
      <c r="H454" s="105" t="s">
        <v>75</v>
      </c>
      <c r="I454" s="49">
        <v>0</v>
      </c>
      <c r="J454" s="49"/>
      <c r="K454" s="49">
        <v>0</v>
      </c>
      <c r="L454" s="49">
        <v>0</v>
      </c>
      <c r="M454" s="45">
        <v>436</v>
      </c>
    </row>
    <row r="455" spans="1:13" x14ac:dyDescent="0.2">
      <c r="A455" s="11">
        <f t="shared" si="20"/>
        <v>0</v>
      </c>
      <c r="B455" s="74">
        <v>58592</v>
      </c>
      <c r="C455" s="83" t="s">
        <v>75</v>
      </c>
      <c r="D455" s="103">
        <v>0</v>
      </c>
      <c r="E455" s="48">
        <v>0</v>
      </c>
      <c r="F455" s="104" t="s">
        <v>75</v>
      </c>
      <c r="G455" s="49">
        <v>0</v>
      </c>
      <c r="H455" s="105" t="s">
        <v>75</v>
      </c>
      <c r="I455" s="49">
        <v>0</v>
      </c>
      <c r="J455" s="49"/>
      <c r="K455" s="49">
        <v>0</v>
      </c>
      <c r="L455" s="49">
        <v>0</v>
      </c>
      <c r="M455" s="45">
        <v>437</v>
      </c>
    </row>
    <row r="456" spans="1:13" x14ac:dyDescent="0.2">
      <c r="A456" s="11">
        <f t="shared" si="20"/>
        <v>0</v>
      </c>
      <c r="B456" s="74">
        <v>58622</v>
      </c>
      <c r="C456" s="83" t="s">
        <v>75</v>
      </c>
      <c r="D456" s="103">
        <v>0</v>
      </c>
      <c r="E456" s="48">
        <v>0</v>
      </c>
      <c r="F456" s="104" t="s">
        <v>75</v>
      </c>
      <c r="G456" s="49">
        <v>0</v>
      </c>
      <c r="H456" s="105" t="s">
        <v>75</v>
      </c>
      <c r="I456" s="49">
        <v>0</v>
      </c>
      <c r="J456" s="49"/>
      <c r="K456" s="49">
        <v>0</v>
      </c>
      <c r="L456" s="49">
        <v>0</v>
      </c>
      <c r="M456" s="45">
        <v>438</v>
      </c>
    </row>
    <row r="457" spans="1:13" x14ac:dyDescent="0.2">
      <c r="A457" s="11">
        <f t="shared" si="20"/>
        <v>0</v>
      </c>
      <c r="B457" s="74">
        <v>58653</v>
      </c>
      <c r="C457" s="83" t="s">
        <v>75</v>
      </c>
      <c r="D457" s="103">
        <v>0</v>
      </c>
      <c r="E457" s="48">
        <v>0</v>
      </c>
      <c r="F457" s="104" t="s">
        <v>75</v>
      </c>
      <c r="G457" s="49">
        <v>0</v>
      </c>
      <c r="H457" s="105" t="s">
        <v>75</v>
      </c>
      <c r="I457" s="49">
        <v>0</v>
      </c>
      <c r="J457" s="49"/>
      <c r="K457" s="49">
        <v>0</v>
      </c>
      <c r="L457" s="49">
        <v>0</v>
      </c>
      <c r="M457" s="45">
        <v>439</v>
      </c>
    </row>
    <row r="458" spans="1:13" x14ac:dyDescent="0.2">
      <c r="A458" s="11">
        <f t="shared" si="20"/>
        <v>0</v>
      </c>
      <c r="B458" s="74">
        <v>58684</v>
      </c>
      <c r="C458" s="83" t="s">
        <v>75</v>
      </c>
      <c r="D458" s="103">
        <v>0</v>
      </c>
      <c r="E458" s="48">
        <v>0</v>
      </c>
      <c r="F458" s="104" t="s">
        <v>75</v>
      </c>
      <c r="G458" s="49">
        <v>0</v>
      </c>
      <c r="H458" s="105" t="s">
        <v>75</v>
      </c>
      <c r="I458" s="49">
        <v>0</v>
      </c>
      <c r="J458" s="49"/>
      <c r="K458" s="49">
        <v>0</v>
      </c>
      <c r="L458" s="49">
        <v>0</v>
      </c>
      <c r="M458" s="45">
        <v>440</v>
      </c>
    </row>
    <row r="459" spans="1:13" x14ac:dyDescent="0.2">
      <c r="A459" s="11">
        <f t="shared" si="20"/>
        <v>0</v>
      </c>
      <c r="B459" s="74">
        <v>58714</v>
      </c>
      <c r="C459" s="83" t="s">
        <v>75</v>
      </c>
      <c r="D459" s="103">
        <v>0</v>
      </c>
      <c r="E459" s="48">
        <v>0</v>
      </c>
      <c r="F459" s="104" t="s">
        <v>75</v>
      </c>
      <c r="G459" s="49">
        <v>0</v>
      </c>
      <c r="H459" s="105" t="s">
        <v>75</v>
      </c>
      <c r="I459" s="49">
        <v>0</v>
      </c>
      <c r="J459" s="49"/>
      <c r="K459" s="49">
        <v>0</v>
      </c>
      <c r="L459" s="49">
        <v>0</v>
      </c>
      <c r="M459" s="45">
        <v>441</v>
      </c>
    </row>
    <row r="460" spans="1:13" x14ac:dyDescent="0.2">
      <c r="A460" s="11">
        <f t="shared" si="20"/>
        <v>0</v>
      </c>
      <c r="B460" s="74">
        <v>58745</v>
      </c>
      <c r="C460" s="83" t="s">
        <v>75</v>
      </c>
      <c r="D460" s="103">
        <v>0</v>
      </c>
      <c r="E460" s="48">
        <v>0</v>
      </c>
      <c r="F460" s="104" t="s">
        <v>75</v>
      </c>
      <c r="G460" s="49">
        <v>0</v>
      </c>
      <c r="H460" s="105" t="s">
        <v>75</v>
      </c>
      <c r="I460" s="49">
        <v>0</v>
      </c>
      <c r="J460" s="49"/>
      <c r="K460" s="49">
        <v>0</v>
      </c>
      <c r="L460" s="49">
        <v>0</v>
      </c>
      <c r="M460" s="45">
        <v>442</v>
      </c>
    </row>
    <row r="461" spans="1:13" x14ac:dyDescent="0.2">
      <c r="A461" s="11">
        <f t="shared" si="20"/>
        <v>0</v>
      </c>
      <c r="B461" s="74">
        <v>58775</v>
      </c>
      <c r="C461" s="83" t="s">
        <v>75</v>
      </c>
      <c r="D461" s="103">
        <v>0</v>
      </c>
      <c r="E461" s="48">
        <v>0</v>
      </c>
      <c r="F461" s="104" t="s">
        <v>75</v>
      </c>
      <c r="G461" s="49">
        <v>0</v>
      </c>
      <c r="H461" s="105" t="s">
        <v>75</v>
      </c>
      <c r="I461" s="49">
        <v>0</v>
      </c>
      <c r="J461" s="49"/>
      <c r="K461" s="49">
        <v>0</v>
      </c>
      <c r="L461" s="49">
        <v>0</v>
      </c>
      <c r="M461" s="45">
        <v>443</v>
      </c>
    </row>
    <row r="462" spans="1:13" x14ac:dyDescent="0.2">
      <c r="A462" s="11">
        <f t="shared" si="20"/>
        <v>0</v>
      </c>
      <c r="B462" s="74">
        <v>58806</v>
      </c>
      <c r="C462" s="83" t="s">
        <v>75</v>
      </c>
      <c r="D462" s="103">
        <v>0</v>
      </c>
      <c r="E462" s="48">
        <v>0</v>
      </c>
      <c r="F462" s="104" t="s">
        <v>75</v>
      </c>
      <c r="G462" s="49">
        <v>0</v>
      </c>
      <c r="H462" s="105" t="s">
        <v>75</v>
      </c>
      <c r="I462" s="49">
        <v>0</v>
      </c>
      <c r="J462" s="49"/>
      <c r="K462" s="49">
        <v>0</v>
      </c>
      <c r="L462" s="49">
        <v>0</v>
      </c>
      <c r="M462" s="45">
        <v>444</v>
      </c>
    </row>
    <row r="463" spans="1:13" x14ac:dyDescent="0.2">
      <c r="A463" s="11">
        <f t="shared" si="20"/>
        <v>0</v>
      </c>
      <c r="B463" s="74">
        <v>58837</v>
      </c>
      <c r="C463" s="83" t="s">
        <v>75</v>
      </c>
      <c r="D463" s="103">
        <v>0</v>
      </c>
      <c r="E463" s="48">
        <v>0</v>
      </c>
      <c r="F463" s="104" t="s">
        <v>75</v>
      </c>
      <c r="G463" s="49">
        <v>0</v>
      </c>
      <c r="H463" s="105" t="s">
        <v>75</v>
      </c>
      <c r="I463" s="49">
        <v>0</v>
      </c>
      <c r="J463" s="49"/>
      <c r="K463" s="49">
        <v>0</v>
      </c>
      <c r="L463" s="49">
        <v>0</v>
      </c>
      <c r="M463" s="45">
        <v>445</v>
      </c>
    </row>
    <row r="464" spans="1:13" x14ac:dyDescent="0.2">
      <c r="A464" s="11">
        <f t="shared" si="20"/>
        <v>0</v>
      </c>
      <c r="B464" s="74">
        <v>58865</v>
      </c>
      <c r="C464" s="83" t="s">
        <v>75</v>
      </c>
      <c r="D464" s="103">
        <v>0</v>
      </c>
      <c r="E464" s="48">
        <v>0</v>
      </c>
      <c r="F464" s="104" t="s">
        <v>75</v>
      </c>
      <c r="G464" s="49">
        <v>0</v>
      </c>
      <c r="H464" s="105" t="s">
        <v>75</v>
      </c>
      <c r="I464" s="49">
        <v>0</v>
      </c>
      <c r="J464" s="49"/>
      <c r="K464" s="49">
        <v>0</v>
      </c>
      <c r="L464" s="49">
        <v>0</v>
      </c>
      <c r="M464" s="45">
        <v>446</v>
      </c>
    </row>
    <row r="465" spans="1:13" x14ac:dyDescent="0.2">
      <c r="A465" s="11">
        <f t="shared" si="20"/>
        <v>0</v>
      </c>
      <c r="B465" s="74">
        <v>58896</v>
      </c>
      <c r="C465" s="83" t="s">
        <v>75</v>
      </c>
      <c r="D465" s="103">
        <v>0</v>
      </c>
      <c r="E465" s="48">
        <v>0</v>
      </c>
      <c r="F465" s="104" t="s">
        <v>75</v>
      </c>
      <c r="G465" s="49">
        <v>0</v>
      </c>
      <c r="H465" s="105" t="s">
        <v>75</v>
      </c>
      <c r="I465" s="49">
        <v>0</v>
      </c>
      <c r="J465" s="49"/>
      <c r="K465" s="49">
        <v>0</v>
      </c>
      <c r="L465" s="49">
        <v>0</v>
      </c>
      <c r="M465" s="45">
        <v>447</v>
      </c>
    </row>
    <row r="466" spans="1:13" x14ac:dyDescent="0.2">
      <c r="A466" s="11">
        <f t="shared" si="20"/>
        <v>0</v>
      </c>
      <c r="B466" s="74">
        <v>58926</v>
      </c>
      <c r="C466" s="83" t="s">
        <v>75</v>
      </c>
      <c r="D466" s="103">
        <v>0</v>
      </c>
      <c r="E466" s="48">
        <v>0</v>
      </c>
      <c r="F466" s="104" t="s">
        <v>75</v>
      </c>
      <c r="G466" s="49">
        <v>0</v>
      </c>
      <c r="H466" s="105" t="s">
        <v>75</v>
      </c>
      <c r="I466" s="49">
        <v>0</v>
      </c>
      <c r="J466" s="49"/>
      <c r="K466" s="49">
        <v>0</v>
      </c>
      <c r="L466" s="49">
        <v>0</v>
      </c>
      <c r="M466" s="45">
        <v>448</v>
      </c>
    </row>
    <row r="467" spans="1:13" x14ac:dyDescent="0.2">
      <c r="A467" s="11">
        <f t="shared" si="20"/>
        <v>0</v>
      </c>
      <c r="B467" s="74">
        <v>58957</v>
      </c>
      <c r="C467" s="83" t="s">
        <v>75</v>
      </c>
      <c r="D467" s="103">
        <v>0</v>
      </c>
      <c r="E467" s="48">
        <v>0</v>
      </c>
      <c r="F467" s="104" t="s">
        <v>75</v>
      </c>
      <c r="G467" s="49">
        <v>0</v>
      </c>
      <c r="H467" s="105" t="s">
        <v>75</v>
      </c>
      <c r="I467" s="49">
        <v>0</v>
      </c>
      <c r="J467" s="49"/>
      <c r="K467" s="49">
        <v>0</v>
      </c>
      <c r="L467" s="49">
        <v>0</v>
      </c>
      <c r="M467" s="45">
        <v>449</v>
      </c>
    </row>
    <row r="468" spans="1:13" x14ac:dyDescent="0.2">
      <c r="A468" s="11">
        <f t="shared" ref="A468:A497" si="21">IF(E468&gt;0,1,0)</f>
        <v>0</v>
      </c>
      <c r="B468" s="74">
        <v>58987</v>
      </c>
      <c r="C468" s="83" t="s">
        <v>75</v>
      </c>
      <c r="D468" s="103">
        <v>0</v>
      </c>
      <c r="E468" s="48">
        <v>0</v>
      </c>
      <c r="F468" s="104" t="s">
        <v>75</v>
      </c>
      <c r="G468" s="49">
        <v>0</v>
      </c>
      <c r="H468" s="105" t="s">
        <v>75</v>
      </c>
      <c r="I468" s="49">
        <v>0</v>
      </c>
      <c r="J468" s="49"/>
      <c r="K468" s="49">
        <v>0</v>
      </c>
      <c r="L468" s="49">
        <v>0</v>
      </c>
      <c r="M468" s="45">
        <v>450</v>
      </c>
    </row>
    <row r="469" spans="1:13" x14ac:dyDescent="0.2">
      <c r="A469" s="11">
        <f t="shared" si="21"/>
        <v>0</v>
      </c>
      <c r="B469" s="74">
        <v>59018</v>
      </c>
      <c r="C469" s="83" t="s">
        <v>75</v>
      </c>
      <c r="D469" s="103">
        <v>0</v>
      </c>
      <c r="E469" s="48">
        <v>0</v>
      </c>
      <c r="F469" s="104" t="s">
        <v>75</v>
      </c>
      <c r="G469" s="49">
        <v>0</v>
      </c>
      <c r="H469" s="105" t="s">
        <v>75</v>
      </c>
      <c r="I469" s="49">
        <v>0</v>
      </c>
      <c r="J469" s="49"/>
      <c r="K469" s="49">
        <v>0</v>
      </c>
      <c r="L469" s="49">
        <v>0</v>
      </c>
      <c r="M469" s="45">
        <v>451</v>
      </c>
    </row>
    <row r="470" spans="1:13" x14ac:dyDescent="0.2">
      <c r="A470" s="11">
        <f t="shared" si="21"/>
        <v>0</v>
      </c>
      <c r="B470" s="74">
        <v>59049</v>
      </c>
      <c r="C470" s="83" t="s">
        <v>75</v>
      </c>
      <c r="D470" s="103">
        <v>0</v>
      </c>
      <c r="E470" s="48">
        <v>0</v>
      </c>
      <c r="F470" s="104" t="s">
        <v>75</v>
      </c>
      <c r="G470" s="49">
        <v>0</v>
      </c>
      <c r="H470" s="105" t="s">
        <v>75</v>
      </c>
      <c r="I470" s="49">
        <v>0</v>
      </c>
      <c r="J470" s="49"/>
      <c r="K470" s="49">
        <v>0</v>
      </c>
      <c r="L470" s="49">
        <v>0</v>
      </c>
      <c r="M470" s="45">
        <v>452</v>
      </c>
    </row>
    <row r="471" spans="1:13" x14ac:dyDescent="0.2">
      <c r="A471" s="11">
        <f t="shared" si="21"/>
        <v>0</v>
      </c>
      <c r="B471" s="74">
        <v>59079</v>
      </c>
      <c r="C471" s="83" t="s">
        <v>75</v>
      </c>
      <c r="D471" s="103">
        <v>0</v>
      </c>
      <c r="E471" s="48">
        <v>0</v>
      </c>
      <c r="F471" s="104" t="s">
        <v>75</v>
      </c>
      <c r="G471" s="49">
        <v>0</v>
      </c>
      <c r="H471" s="105" t="s">
        <v>75</v>
      </c>
      <c r="I471" s="49">
        <v>0</v>
      </c>
      <c r="J471" s="49"/>
      <c r="K471" s="49">
        <v>0</v>
      </c>
      <c r="L471" s="49">
        <v>0</v>
      </c>
      <c r="M471" s="45">
        <v>453</v>
      </c>
    </row>
    <row r="472" spans="1:13" x14ac:dyDescent="0.2">
      <c r="A472" s="11">
        <f t="shared" si="21"/>
        <v>0</v>
      </c>
      <c r="B472" s="74">
        <v>59110</v>
      </c>
      <c r="C472" s="83" t="s">
        <v>75</v>
      </c>
      <c r="D472" s="103">
        <v>0</v>
      </c>
      <c r="E472" s="48">
        <v>0</v>
      </c>
      <c r="F472" s="104" t="s">
        <v>75</v>
      </c>
      <c r="G472" s="49">
        <v>0</v>
      </c>
      <c r="H472" s="105" t="s">
        <v>75</v>
      </c>
      <c r="I472" s="49">
        <v>0</v>
      </c>
      <c r="J472" s="49"/>
      <c r="K472" s="49">
        <v>0</v>
      </c>
      <c r="L472" s="49">
        <v>0</v>
      </c>
      <c r="M472" s="45">
        <v>454</v>
      </c>
    </row>
    <row r="473" spans="1:13" x14ac:dyDescent="0.2">
      <c r="A473" s="11">
        <f t="shared" si="21"/>
        <v>0</v>
      </c>
      <c r="B473" s="74">
        <v>59140</v>
      </c>
      <c r="C473" s="83" t="s">
        <v>75</v>
      </c>
      <c r="D473" s="103">
        <v>0</v>
      </c>
      <c r="E473" s="48">
        <v>0</v>
      </c>
      <c r="F473" s="104" t="s">
        <v>75</v>
      </c>
      <c r="G473" s="49">
        <v>0</v>
      </c>
      <c r="H473" s="105" t="s">
        <v>75</v>
      </c>
      <c r="I473" s="49">
        <v>0</v>
      </c>
      <c r="J473" s="49"/>
      <c r="K473" s="49">
        <v>0</v>
      </c>
      <c r="L473" s="49">
        <v>0</v>
      </c>
      <c r="M473" s="45">
        <v>455</v>
      </c>
    </row>
    <row r="474" spans="1:13" x14ac:dyDescent="0.2">
      <c r="A474" s="11">
        <f t="shared" si="21"/>
        <v>0</v>
      </c>
      <c r="B474" s="74">
        <v>59171</v>
      </c>
      <c r="C474" s="83" t="s">
        <v>75</v>
      </c>
      <c r="D474" s="103">
        <v>0</v>
      </c>
      <c r="E474" s="48">
        <v>0</v>
      </c>
      <c r="F474" s="104" t="s">
        <v>75</v>
      </c>
      <c r="G474" s="49">
        <v>0</v>
      </c>
      <c r="H474" s="105" t="s">
        <v>75</v>
      </c>
      <c r="I474" s="49">
        <v>0</v>
      </c>
      <c r="J474" s="49"/>
      <c r="K474" s="49">
        <v>0</v>
      </c>
      <c r="L474" s="49">
        <v>0</v>
      </c>
      <c r="M474" s="45">
        <v>456</v>
      </c>
    </row>
    <row r="475" spans="1:13" x14ac:dyDescent="0.2">
      <c r="A475" s="11">
        <f t="shared" si="21"/>
        <v>0</v>
      </c>
      <c r="B475" s="74">
        <v>59202</v>
      </c>
      <c r="C475" s="83" t="s">
        <v>75</v>
      </c>
      <c r="D475" s="103">
        <v>0</v>
      </c>
      <c r="E475" s="48">
        <v>0</v>
      </c>
      <c r="F475" s="104" t="s">
        <v>75</v>
      </c>
      <c r="G475" s="49">
        <v>0</v>
      </c>
      <c r="H475" s="105" t="s">
        <v>75</v>
      </c>
      <c r="I475" s="49">
        <v>0</v>
      </c>
      <c r="J475" s="49"/>
      <c r="K475" s="49">
        <v>0</v>
      </c>
      <c r="L475" s="49">
        <v>0</v>
      </c>
      <c r="M475" s="45">
        <v>457</v>
      </c>
    </row>
    <row r="476" spans="1:13" x14ac:dyDescent="0.2">
      <c r="A476" s="11">
        <f t="shared" si="21"/>
        <v>0</v>
      </c>
      <c r="B476" s="74">
        <v>59230</v>
      </c>
      <c r="C476" s="83" t="s">
        <v>75</v>
      </c>
      <c r="D476" s="103">
        <v>0</v>
      </c>
      <c r="E476" s="48">
        <v>0</v>
      </c>
      <c r="F476" s="104" t="s">
        <v>75</v>
      </c>
      <c r="G476" s="49">
        <v>0</v>
      </c>
      <c r="H476" s="105" t="s">
        <v>75</v>
      </c>
      <c r="I476" s="49">
        <v>0</v>
      </c>
      <c r="J476" s="49"/>
      <c r="K476" s="49">
        <v>0</v>
      </c>
      <c r="L476" s="49">
        <v>0</v>
      </c>
      <c r="M476" s="45">
        <v>458</v>
      </c>
    </row>
    <row r="477" spans="1:13" x14ac:dyDescent="0.2">
      <c r="A477" s="11">
        <f t="shared" si="21"/>
        <v>0</v>
      </c>
      <c r="B477" s="74">
        <v>59261</v>
      </c>
      <c r="C477" s="83" t="s">
        <v>75</v>
      </c>
      <c r="D477" s="103">
        <v>0</v>
      </c>
      <c r="E477" s="48">
        <v>0</v>
      </c>
      <c r="F477" s="104" t="s">
        <v>75</v>
      </c>
      <c r="G477" s="49">
        <v>0</v>
      </c>
      <c r="H477" s="105" t="s">
        <v>75</v>
      </c>
      <c r="I477" s="49">
        <v>0</v>
      </c>
      <c r="J477" s="49"/>
      <c r="K477" s="49">
        <v>0</v>
      </c>
      <c r="L477" s="49">
        <v>0</v>
      </c>
      <c r="M477" s="45">
        <v>459</v>
      </c>
    </row>
    <row r="478" spans="1:13" x14ac:dyDescent="0.2">
      <c r="A478" s="11">
        <f t="shared" si="21"/>
        <v>0</v>
      </c>
      <c r="B478" s="74">
        <v>59291</v>
      </c>
      <c r="C478" s="83" t="s">
        <v>75</v>
      </c>
      <c r="D478" s="103">
        <v>0</v>
      </c>
      <c r="E478" s="48">
        <v>0</v>
      </c>
      <c r="F478" s="104" t="s">
        <v>75</v>
      </c>
      <c r="G478" s="49">
        <v>0</v>
      </c>
      <c r="H478" s="105" t="s">
        <v>75</v>
      </c>
      <c r="I478" s="49">
        <v>0</v>
      </c>
      <c r="J478" s="49"/>
      <c r="K478" s="49">
        <v>0</v>
      </c>
      <c r="L478" s="49">
        <v>0</v>
      </c>
      <c r="M478" s="45">
        <v>460</v>
      </c>
    </row>
    <row r="479" spans="1:13" x14ac:dyDescent="0.2">
      <c r="A479" s="11">
        <f t="shared" si="21"/>
        <v>0</v>
      </c>
      <c r="B479" s="74">
        <v>59322</v>
      </c>
      <c r="C479" s="83" t="s">
        <v>75</v>
      </c>
      <c r="D479" s="103">
        <v>0</v>
      </c>
      <c r="E479" s="48">
        <v>0</v>
      </c>
      <c r="F479" s="104" t="s">
        <v>75</v>
      </c>
      <c r="G479" s="49">
        <v>0</v>
      </c>
      <c r="H479" s="105" t="s">
        <v>75</v>
      </c>
      <c r="I479" s="49">
        <v>0</v>
      </c>
      <c r="J479" s="49"/>
      <c r="K479" s="49">
        <v>0</v>
      </c>
      <c r="L479" s="49">
        <v>0</v>
      </c>
      <c r="M479" s="45">
        <v>461</v>
      </c>
    </row>
    <row r="480" spans="1:13" x14ac:dyDescent="0.2">
      <c r="A480" s="11">
        <f t="shared" si="21"/>
        <v>0</v>
      </c>
      <c r="B480" s="74">
        <v>59352</v>
      </c>
      <c r="C480" s="83" t="s">
        <v>75</v>
      </c>
      <c r="D480" s="103">
        <v>0</v>
      </c>
      <c r="E480" s="48">
        <v>0</v>
      </c>
      <c r="F480" s="104" t="s">
        <v>75</v>
      </c>
      <c r="G480" s="49">
        <v>0</v>
      </c>
      <c r="H480" s="105" t="s">
        <v>75</v>
      </c>
      <c r="I480" s="49">
        <v>0</v>
      </c>
      <c r="J480" s="49"/>
      <c r="K480" s="49">
        <v>0</v>
      </c>
      <c r="L480" s="49">
        <v>0</v>
      </c>
      <c r="M480" s="45">
        <v>462</v>
      </c>
    </row>
    <row r="481" spans="1:13" x14ac:dyDescent="0.2">
      <c r="A481" s="11">
        <f t="shared" si="21"/>
        <v>0</v>
      </c>
      <c r="B481" s="74">
        <v>59383</v>
      </c>
      <c r="C481" s="83" t="s">
        <v>75</v>
      </c>
      <c r="D481" s="103">
        <v>0</v>
      </c>
      <c r="E481" s="48">
        <v>0</v>
      </c>
      <c r="F481" s="104" t="s">
        <v>75</v>
      </c>
      <c r="G481" s="49">
        <v>0</v>
      </c>
      <c r="H481" s="105" t="s">
        <v>75</v>
      </c>
      <c r="I481" s="49">
        <v>0</v>
      </c>
      <c r="J481" s="49"/>
      <c r="K481" s="49">
        <v>0</v>
      </c>
      <c r="L481" s="49">
        <v>0</v>
      </c>
      <c r="M481" s="45">
        <v>463</v>
      </c>
    </row>
    <row r="482" spans="1:13" x14ac:dyDescent="0.2">
      <c r="A482" s="11">
        <f t="shared" si="21"/>
        <v>0</v>
      </c>
      <c r="B482" s="74">
        <v>59414</v>
      </c>
      <c r="C482" s="83" t="s">
        <v>75</v>
      </c>
      <c r="D482" s="103">
        <v>0</v>
      </c>
      <c r="E482" s="48">
        <v>0</v>
      </c>
      <c r="F482" s="104" t="s">
        <v>75</v>
      </c>
      <c r="G482" s="49">
        <v>0</v>
      </c>
      <c r="H482" s="105" t="s">
        <v>75</v>
      </c>
      <c r="I482" s="49">
        <v>0</v>
      </c>
      <c r="J482" s="49"/>
      <c r="K482" s="49">
        <v>0</v>
      </c>
      <c r="L482" s="49">
        <v>0</v>
      </c>
      <c r="M482" s="45">
        <v>464</v>
      </c>
    </row>
    <row r="483" spans="1:13" x14ac:dyDescent="0.2">
      <c r="A483" s="11">
        <f t="shared" si="21"/>
        <v>0</v>
      </c>
      <c r="B483" s="74">
        <v>59444</v>
      </c>
      <c r="C483" s="83" t="s">
        <v>75</v>
      </c>
      <c r="D483" s="103">
        <v>0</v>
      </c>
      <c r="E483" s="48">
        <v>0</v>
      </c>
      <c r="F483" s="104" t="s">
        <v>75</v>
      </c>
      <c r="G483" s="49">
        <v>0</v>
      </c>
      <c r="H483" s="105" t="s">
        <v>75</v>
      </c>
      <c r="I483" s="49">
        <v>0</v>
      </c>
      <c r="J483" s="49"/>
      <c r="K483" s="49">
        <v>0</v>
      </c>
      <c r="L483" s="49">
        <v>0</v>
      </c>
      <c r="M483" s="45">
        <v>465</v>
      </c>
    </row>
    <row r="484" spans="1:13" x14ac:dyDescent="0.2">
      <c r="A484" s="11">
        <f t="shared" si="21"/>
        <v>0</v>
      </c>
      <c r="B484" s="74">
        <v>59475</v>
      </c>
      <c r="C484" s="83" t="s">
        <v>75</v>
      </c>
      <c r="D484" s="103">
        <v>0</v>
      </c>
      <c r="E484" s="48">
        <v>0</v>
      </c>
      <c r="F484" s="104" t="s">
        <v>75</v>
      </c>
      <c r="G484" s="49">
        <v>0</v>
      </c>
      <c r="H484" s="105" t="s">
        <v>75</v>
      </c>
      <c r="I484" s="49">
        <v>0</v>
      </c>
      <c r="J484" s="49"/>
      <c r="K484" s="49">
        <v>0</v>
      </c>
      <c r="L484" s="49">
        <v>0</v>
      </c>
      <c r="M484" s="45">
        <v>466</v>
      </c>
    </row>
    <row r="485" spans="1:13" x14ac:dyDescent="0.2">
      <c r="A485" s="11">
        <f t="shared" si="21"/>
        <v>0</v>
      </c>
      <c r="B485" s="74">
        <v>59505</v>
      </c>
      <c r="C485" s="83" t="s">
        <v>75</v>
      </c>
      <c r="D485" s="103">
        <v>0</v>
      </c>
      <c r="E485" s="48">
        <v>0</v>
      </c>
      <c r="F485" s="104" t="s">
        <v>75</v>
      </c>
      <c r="G485" s="49">
        <v>0</v>
      </c>
      <c r="H485" s="105" t="s">
        <v>75</v>
      </c>
      <c r="I485" s="49">
        <v>0</v>
      </c>
      <c r="J485" s="49"/>
      <c r="K485" s="49">
        <v>0</v>
      </c>
      <c r="L485" s="49">
        <v>0</v>
      </c>
      <c r="M485" s="45">
        <v>467</v>
      </c>
    </row>
    <row r="486" spans="1:13" x14ac:dyDescent="0.2">
      <c r="A486" s="11">
        <f t="shared" si="21"/>
        <v>0</v>
      </c>
      <c r="B486" s="74">
        <v>59536</v>
      </c>
      <c r="C486" s="83" t="s">
        <v>75</v>
      </c>
      <c r="D486" s="103">
        <v>0</v>
      </c>
      <c r="E486" s="48">
        <v>0</v>
      </c>
      <c r="F486" s="104" t="s">
        <v>75</v>
      </c>
      <c r="G486" s="49">
        <v>0</v>
      </c>
      <c r="H486" s="105" t="s">
        <v>75</v>
      </c>
      <c r="I486" s="49">
        <v>0</v>
      </c>
      <c r="J486" s="49"/>
      <c r="K486" s="49">
        <v>0</v>
      </c>
      <c r="L486" s="49">
        <v>0</v>
      </c>
      <c r="M486" s="45">
        <v>468</v>
      </c>
    </row>
    <row r="487" spans="1:13" x14ac:dyDescent="0.2">
      <c r="A487" s="11">
        <f t="shared" si="21"/>
        <v>0</v>
      </c>
      <c r="B487" s="74">
        <v>59567</v>
      </c>
      <c r="C487" s="83" t="s">
        <v>75</v>
      </c>
      <c r="D487" s="103">
        <v>0</v>
      </c>
      <c r="E487" s="48">
        <v>0</v>
      </c>
      <c r="F487" s="104" t="s">
        <v>75</v>
      </c>
      <c r="G487" s="49">
        <v>0</v>
      </c>
      <c r="H487" s="105" t="s">
        <v>75</v>
      </c>
      <c r="I487" s="49">
        <v>0</v>
      </c>
      <c r="J487" s="49"/>
      <c r="K487" s="49">
        <v>0</v>
      </c>
      <c r="L487" s="49">
        <v>0</v>
      </c>
      <c r="M487" s="45">
        <v>469</v>
      </c>
    </row>
    <row r="488" spans="1:13" x14ac:dyDescent="0.2">
      <c r="A488" s="11">
        <f t="shared" si="21"/>
        <v>0</v>
      </c>
      <c r="B488" s="74">
        <v>59595</v>
      </c>
      <c r="C488" s="83" t="s">
        <v>75</v>
      </c>
      <c r="D488" s="103">
        <v>0</v>
      </c>
      <c r="E488" s="48">
        <v>0</v>
      </c>
      <c r="F488" s="104" t="s">
        <v>75</v>
      </c>
      <c r="G488" s="49">
        <v>0</v>
      </c>
      <c r="H488" s="105" t="s">
        <v>75</v>
      </c>
      <c r="I488" s="49">
        <v>0</v>
      </c>
      <c r="J488" s="49"/>
      <c r="K488" s="49">
        <v>0</v>
      </c>
      <c r="L488" s="49">
        <v>0</v>
      </c>
      <c r="M488" s="45">
        <v>470</v>
      </c>
    </row>
    <row r="489" spans="1:13" x14ac:dyDescent="0.2">
      <c r="A489" s="11">
        <f t="shared" si="21"/>
        <v>0</v>
      </c>
      <c r="B489" s="74">
        <v>59626</v>
      </c>
      <c r="C489" s="83" t="s">
        <v>75</v>
      </c>
      <c r="D489" s="103">
        <v>0</v>
      </c>
      <c r="E489" s="48">
        <v>0</v>
      </c>
      <c r="F489" s="104" t="s">
        <v>75</v>
      </c>
      <c r="G489" s="49">
        <v>0</v>
      </c>
      <c r="H489" s="105" t="s">
        <v>75</v>
      </c>
      <c r="I489" s="49">
        <v>0</v>
      </c>
      <c r="J489" s="49"/>
      <c r="K489" s="49">
        <v>0</v>
      </c>
      <c r="L489" s="49">
        <v>0</v>
      </c>
      <c r="M489" s="45">
        <v>471</v>
      </c>
    </row>
    <row r="490" spans="1:13" x14ac:dyDescent="0.2">
      <c r="A490" s="11">
        <f t="shared" si="21"/>
        <v>0</v>
      </c>
      <c r="B490" s="74">
        <v>59656</v>
      </c>
      <c r="C490" s="83" t="s">
        <v>75</v>
      </c>
      <c r="D490" s="103">
        <v>0</v>
      </c>
      <c r="E490" s="48">
        <v>0</v>
      </c>
      <c r="F490" s="104" t="s">
        <v>75</v>
      </c>
      <c r="G490" s="49">
        <v>0</v>
      </c>
      <c r="H490" s="105" t="s">
        <v>75</v>
      </c>
      <c r="I490" s="49">
        <v>0</v>
      </c>
      <c r="J490" s="49"/>
      <c r="K490" s="49">
        <v>0</v>
      </c>
      <c r="L490" s="49">
        <v>0</v>
      </c>
      <c r="M490" s="45">
        <v>472</v>
      </c>
    </row>
    <row r="491" spans="1:13" x14ac:dyDescent="0.2">
      <c r="A491" s="11">
        <f t="shared" si="21"/>
        <v>0</v>
      </c>
      <c r="B491" s="74">
        <v>59687</v>
      </c>
      <c r="C491" s="83" t="s">
        <v>75</v>
      </c>
      <c r="D491" s="103">
        <v>0</v>
      </c>
      <c r="E491" s="48">
        <v>0</v>
      </c>
      <c r="F491" s="104" t="s">
        <v>75</v>
      </c>
      <c r="G491" s="49">
        <v>0</v>
      </c>
      <c r="H491" s="105" t="s">
        <v>75</v>
      </c>
      <c r="I491" s="49">
        <v>0</v>
      </c>
      <c r="J491" s="49"/>
      <c r="K491" s="49">
        <v>0</v>
      </c>
      <c r="L491" s="49">
        <v>0</v>
      </c>
      <c r="M491" s="45">
        <v>473</v>
      </c>
    </row>
    <row r="492" spans="1:13" x14ac:dyDescent="0.2">
      <c r="A492" s="11">
        <f t="shared" si="21"/>
        <v>0</v>
      </c>
      <c r="B492" s="74">
        <v>59717</v>
      </c>
      <c r="C492" s="83" t="s">
        <v>75</v>
      </c>
      <c r="D492" s="103">
        <v>0</v>
      </c>
      <c r="E492" s="48">
        <v>0</v>
      </c>
      <c r="F492" s="104" t="s">
        <v>75</v>
      </c>
      <c r="G492" s="49">
        <v>0</v>
      </c>
      <c r="H492" s="105" t="s">
        <v>75</v>
      </c>
      <c r="I492" s="49">
        <v>0</v>
      </c>
      <c r="J492" s="49"/>
      <c r="K492" s="49">
        <v>0</v>
      </c>
      <c r="L492" s="49">
        <v>0</v>
      </c>
      <c r="M492" s="45">
        <v>474</v>
      </c>
    </row>
    <row r="493" spans="1:13" x14ac:dyDescent="0.2">
      <c r="A493" s="11">
        <f t="shared" si="21"/>
        <v>0</v>
      </c>
      <c r="B493" s="74">
        <v>59748</v>
      </c>
      <c r="C493" s="83" t="s">
        <v>75</v>
      </c>
      <c r="D493" s="103">
        <v>0</v>
      </c>
      <c r="E493" s="48">
        <v>0</v>
      </c>
      <c r="F493" s="104" t="s">
        <v>75</v>
      </c>
      <c r="G493" s="49">
        <v>0</v>
      </c>
      <c r="H493" s="105" t="s">
        <v>75</v>
      </c>
      <c r="I493" s="49">
        <v>0</v>
      </c>
      <c r="J493" s="49"/>
      <c r="K493" s="49">
        <v>0</v>
      </c>
      <c r="L493" s="49">
        <v>0</v>
      </c>
      <c r="M493" s="45">
        <v>475</v>
      </c>
    </row>
    <row r="494" spans="1:13" x14ac:dyDescent="0.2">
      <c r="A494" s="11">
        <f t="shared" si="21"/>
        <v>0</v>
      </c>
      <c r="B494" s="74">
        <v>59779</v>
      </c>
      <c r="C494" s="83" t="s">
        <v>75</v>
      </c>
      <c r="D494" s="103">
        <v>0</v>
      </c>
      <c r="E494" s="48">
        <v>0</v>
      </c>
      <c r="F494" s="104" t="s">
        <v>75</v>
      </c>
      <c r="G494" s="49">
        <v>0</v>
      </c>
      <c r="H494" s="105" t="s">
        <v>75</v>
      </c>
      <c r="I494" s="49">
        <v>0</v>
      </c>
      <c r="J494" s="49"/>
      <c r="K494" s="49">
        <v>0</v>
      </c>
      <c r="L494" s="49">
        <v>0</v>
      </c>
      <c r="M494" s="45">
        <v>476</v>
      </c>
    </row>
    <row r="495" spans="1:13" x14ac:dyDescent="0.2">
      <c r="A495" s="11">
        <f t="shared" si="21"/>
        <v>0</v>
      </c>
      <c r="B495" s="74">
        <v>59809</v>
      </c>
      <c r="C495" s="83" t="s">
        <v>75</v>
      </c>
      <c r="D495" s="103">
        <v>0</v>
      </c>
      <c r="E495" s="48">
        <v>0</v>
      </c>
      <c r="F495" s="104" t="s">
        <v>75</v>
      </c>
      <c r="G495" s="49">
        <v>0</v>
      </c>
      <c r="H495" s="105" t="s">
        <v>75</v>
      </c>
      <c r="I495" s="49">
        <v>0</v>
      </c>
      <c r="J495" s="49"/>
      <c r="K495" s="49">
        <v>0</v>
      </c>
      <c r="L495" s="49">
        <v>0</v>
      </c>
      <c r="M495" s="45">
        <v>477</v>
      </c>
    </row>
    <row r="496" spans="1:13" x14ac:dyDescent="0.2">
      <c r="A496" s="11">
        <f t="shared" si="21"/>
        <v>0</v>
      </c>
      <c r="B496" s="74">
        <v>59840</v>
      </c>
      <c r="C496" s="83" t="s">
        <v>75</v>
      </c>
      <c r="D496" s="103">
        <v>0</v>
      </c>
      <c r="E496" s="48">
        <v>0</v>
      </c>
      <c r="F496" s="104" t="s">
        <v>75</v>
      </c>
      <c r="G496" s="49">
        <v>0</v>
      </c>
      <c r="H496" s="105" t="s">
        <v>75</v>
      </c>
      <c r="I496" s="49">
        <v>0</v>
      </c>
      <c r="J496" s="49"/>
      <c r="K496" s="49">
        <v>0</v>
      </c>
      <c r="L496" s="49">
        <v>0</v>
      </c>
      <c r="M496" s="45">
        <v>478</v>
      </c>
    </row>
    <row r="497" spans="1:13" x14ac:dyDescent="0.2">
      <c r="A497" s="11">
        <f t="shared" si="21"/>
        <v>0</v>
      </c>
      <c r="B497" s="74">
        <v>59870</v>
      </c>
      <c r="C497" s="83" t="s">
        <v>75</v>
      </c>
      <c r="D497" s="103">
        <v>0</v>
      </c>
      <c r="E497" s="48">
        <v>0</v>
      </c>
      <c r="F497" s="104" t="s">
        <v>75</v>
      </c>
      <c r="G497" s="49">
        <v>0</v>
      </c>
      <c r="H497" s="105" t="s">
        <v>75</v>
      </c>
      <c r="I497" s="49">
        <v>0</v>
      </c>
      <c r="J497" s="49"/>
      <c r="K497" s="49">
        <v>0</v>
      </c>
      <c r="L497" s="49">
        <v>0</v>
      </c>
      <c r="M497" s="45">
        <v>479</v>
      </c>
    </row>
    <row r="498" spans="1:13" x14ac:dyDescent="0.2">
      <c r="A498" s="11">
        <f>IF(E498&gt;0,1,0)</f>
        <v>0</v>
      </c>
      <c r="B498" s="74">
        <v>59901</v>
      </c>
      <c r="C498" s="83" t="s">
        <v>75</v>
      </c>
      <c r="D498" s="103">
        <v>0</v>
      </c>
      <c r="E498" s="48">
        <v>0</v>
      </c>
      <c r="F498" s="104" t="s">
        <v>75</v>
      </c>
      <c r="G498" s="49">
        <v>0</v>
      </c>
      <c r="H498" s="105" t="s">
        <v>75</v>
      </c>
      <c r="I498" s="49">
        <v>0</v>
      </c>
      <c r="J498" s="49"/>
      <c r="K498" s="49">
        <v>0</v>
      </c>
      <c r="L498" s="49">
        <v>0</v>
      </c>
      <c r="M498" s="45">
        <v>480</v>
      </c>
    </row>
    <row r="499" spans="1:13" x14ac:dyDescent="0.2">
      <c r="A499" s="11">
        <f t="shared" ref="A499:A521" si="22">IF(E499&gt;0,1,0)</f>
        <v>0</v>
      </c>
      <c r="B499" s="74">
        <v>59932</v>
      </c>
      <c r="C499" s="83" t="s">
        <v>75</v>
      </c>
      <c r="D499" s="103">
        <v>0</v>
      </c>
      <c r="E499" s="48">
        <v>0</v>
      </c>
      <c r="F499" s="104" t="s">
        <v>75</v>
      </c>
      <c r="G499" s="49">
        <v>0</v>
      </c>
      <c r="H499" s="105" t="s">
        <v>75</v>
      </c>
      <c r="I499" s="49">
        <v>0</v>
      </c>
      <c r="J499" s="49"/>
      <c r="K499" s="49">
        <v>0</v>
      </c>
      <c r="L499" s="49">
        <v>0</v>
      </c>
      <c r="M499" s="45">
        <v>481</v>
      </c>
    </row>
    <row r="500" spans="1:13" x14ac:dyDescent="0.2">
      <c r="A500" s="11">
        <f t="shared" si="22"/>
        <v>0</v>
      </c>
      <c r="B500" s="74">
        <v>59961</v>
      </c>
      <c r="C500" s="83" t="s">
        <v>75</v>
      </c>
      <c r="D500" s="103">
        <v>0</v>
      </c>
      <c r="E500" s="48">
        <v>0</v>
      </c>
      <c r="F500" s="104" t="s">
        <v>75</v>
      </c>
      <c r="G500" s="49">
        <v>0</v>
      </c>
      <c r="H500" s="105" t="s">
        <v>75</v>
      </c>
      <c r="I500" s="49">
        <v>0</v>
      </c>
      <c r="J500" s="49"/>
      <c r="K500" s="49">
        <v>0</v>
      </c>
      <c r="L500" s="49">
        <v>0</v>
      </c>
      <c r="M500" s="45">
        <v>482</v>
      </c>
    </row>
    <row r="501" spans="1:13" x14ac:dyDescent="0.2">
      <c r="A501" s="11">
        <f t="shared" si="22"/>
        <v>0</v>
      </c>
      <c r="B501" s="74">
        <v>59992</v>
      </c>
      <c r="C501" s="83" t="s">
        <v>75</v>
      </c>
      <c r="D501" s="103">
        <v>0</v>
      </c>
      <c r="E501" s="48">
        <v>0</v>
      </c>
      <c r="F501" s="104" t="s">
        <v>75</v>
      </c>
      <c r="G501" s="49">
        <v>0</v>
      </c>
      <c r="H501" s="105" t="s">
        <v>75</v>
      </c>
      <c r="I501" s="49">
        <v>0</v>
      </c>
      <c r="J501" s="49"/>
      <c r="K501" s="49">
        <v>0</v>
      </c>
      <c r="L501" s="49">
        <v>0</v>
      </c>
      <c r="M501" s="45">
        <v>483</v>
      </c>
    </row>
    <row r="502" spans="1:13" x14ac:dyDescent="0.2">
      <c r="A502" s="11">
        <f t="shared" si="22"/>
        <v>0</v>
      </c>
      <c r="B502" s="74">
        <v>60022</v>
      </c>
      <c r="C502" s="83" t="s">
        <v>75</v>
      </c>
      <c r="D502" s="103">
        <v>0</v>
      </c>
      <c r="E502" s="48">
        <v>0</v>
      </c>
      <c r="F502" s="104" t="s">
        <v>75</v>
      </c>
      <c r="G502" s="49">
        <v>0</v>
      </c>
      <c r="H502" s="105" t="s">
        <v>75</v>
      </c>
      <c r="I502" s="49">
        <v>0</v>
      </c>
      <c r="J502" s="49"/>
      <c r="K502" s="49">
        <v>0</v>
      </c>
      <c r="L502" s="49">
        <v>0</v>
      </c>
      <c r="M502" s="45">
        <v>484</v>
      </c>
    </row>
    <row r="503" spans="1:13" x14ac:dyDescent="0.2">
      <c r="A503" s="11">
        <f t="shared" si="22"/>
        <v>0</v>
      </c>
      <c r="B503" s="74">
        <v>60053</v>
      </c>
      <c r="C503" s="83" t="s">
        <v>75</v>
      </c>
      <c r="D503" s="103">
        <v>0</v>
      </c>
      <c r="E503" s="48">
        <v>0</v>
      </c>
      <c r="F503" s="104" t="s">
        <v>75</v>
      </c>
      <c r="G503" s="49">
        <v>0</v>
      </c>
      <c r="H503" s="105" t="s">
        <v>75</v>
      </c>
      <c r="I503" s="49">
        <v>0</v>
      </c>
      <c r="J503" s="49"/>
      <c r="K503" s="49">
        <v>0</v>
      </c>
      <c r="L503" s="49">
        <v>0</v>
      </c>
      <c r="M503" s="45">
        <v>485</v>
      </c>
    </row>
    <row r="504" spans="1:13" x14ac:dyDescent="0.2">
      <c r="A504" s="11">
        <f t="shared" si="22"/>
        <v>0</v>
      </c>
      <c r="B504" s="74">
        <v>60083</v>
      </c>
      <c r="C504" s="83" t="s">
        <v>75</v>
      </c>
      <c r="D504" s="103">
        <v>0</v>
      </c>
      <c r="E504" s="48">
        <v>0</v>
      </c>
      <c r="F504" s="104" t="s">
        <v>75</v>
      </c>
      <c r="G504" s="49">
        <v>0</v>
      </c>
      <c r="H504" s="105" t="s">
        <v>75</v>
      </c>
      <c r="I504" s="49">
        <v>0</v>
      </c>
      <c r="J504" s="49"/>
      <c r="K504" s="49">
        <v>0</v>
      </c>
      <c r="L504" s="49">
        <v>0</v>
      </c>
      <c r="M504" s="45">
        <v>486</v>
      </c>
    </row>
    <row r="505" spans="1:13" x14ac:dyDescent="0.2">
      <c r="A505" s="11">
        <f t="shared" si="22"/>
        <v>0</v>
      </c>
      <c r="B505" s="74">
        <v>60114</v>
      </c>
      <c r="C505" s="83" t="s">
        <v>75</v>
      </c>
      <c r="D505" s="103">
        <v>0</v>
      </c>
      <c r="E505" s="48">
        <v>0</v>
      </c>
      <c r="F505" s="104" t="s">
        <v>75</v>
      </c>
      <c r="G505" s="49">
        <v>0</v>
      </c>
      <c r="H505" s="105" t="s">
        <v>75</v>
      </c>
      <c r="I505" s="49">
        <v>0</v>
      </c>
      <c r="J505" s="49"/>
      <c r="K505" s="49">
        <v>0</v>
      </c>
      <c r="L505" s="49">
        <v>0</v>
      </c>
      <c r="M505" s="45">
        <v>487</v>
      </c>
    </row>
    <row r="506" spans="1:13" x14ac:dyDescent="0.2">
      <c r="A506" s="11">
        <f t="shared" si="22"/>
        <v>0</v>
      </c>
      <c r="B506" s="74">
        <v>60145</v>
      </c>
      <c r="C506" s="83" t="s">
        <v>75</v>
      </c>
      <c r="D506" s="103">
        <v>0</v>
      </c>
      <c r="E506" s="48">
        <v>0</v>
      </c>
      <c r="F506" s="104" t="s">
        <v>75</v>
      </c>
      <c r="G506" s="49">
        <v>0</v>
      </c>
      <c r="H506" s="105" t="s">
        <v>75</v>
      </c>
      <c r="I506" s="49">
        <v>0</v>
      </c>
      <c r="J506" s="49"/>
      <c r="K506" s="49">
        <v>0</v>
      </c>
      <c r="L506" s="49">
        <v>0</v>
      </c>
      <c r="M506" s="45">
        <v>488</v>
      </c>
    </row>
    <row r="507" spans="1:13" x14ac:dyDescent="0.2">
      <c r="A507" s="11">
        <f t="shared" si="22"/>
        <v>0</v>
      </c>
      <c r="B507" s="74">
        <v>60175</v>
      </c>
      <c r="C507" s="83" t="s">
        <v>75</v>
      </c>
      <c r="D507" s="103">
        <v>0</v>
      </c>
      <c r="E507" s="48">
        <v>0</v>
      </c>
      <c r="F507" s="104" t="s">
        <v>75</v>
      </c>
      <c r="G507" s="49">
        <v>0</v>
      </c>
      <c r="H507" s="105" t="s">
        <v>75</v>
      </c>
      <c r="I507" s="49">
        <v>0</v>
      </c>
      <c r="J507" s="49"/>
      <c r="K507" s="49">
        <v>0</v>
      </c>
      <c r="L507" s="49">
        <v>0</v>
      </c>
      <c r="M507" s="45">
        <v>489</v>
      </c>
    </row>
    <row r="508" spans="1:13" x14ac:dyDescent="0.2">
      <c r="A508" s="11">
        <f t="shared" si="22"/>
        <v>0</v>
      </c>
      <c r="B508" s="74">
        <v>60206</v>
      </c>
      <c r="C508" s="83" t="s">
        <v>75</v>
      </c>
      <c r="D508" s="103">
        <v>0</v>
      </c>
      <c r="E508" s="48">
        <v>0</v>
      </c>
      <c r="F508" s="104" t="s">
        <v>75</v>
      </c>
      <c r="G508" s="49">
        <v>0</v>
      </c>
      <c r="H508" s="105" t="s">
        <v>75</v>
      </c>
      <c r="I508" s="49">
        <v>0</v>
      </c>
      <c r="J508" s="49"/>
      <c r="K508" s="49">
        <v>0</v>
      </c>
      <c r="L508" s="49">
        <v>0</v>
      </c>
      <c r="M508" s="45">
        <v>490</v>
      </c>
    </row>
    <row r="509" spans="1:13" x14ac:dyDescent="0.2">
      <c r="A509" s="11">
        <f t="shared" si="22"/>
        <v>0</v>
      </c>
      <c r="B509" s="74">
        <v>60236</v>
      </c>
      <c r="C509" s="83" t="s">
        <v>75</v>
      </c>
      <c r="D509" s="103">
        <v>0</v>
      </c>
      <c r="E509" s="48">
        <v>0</v>
      </c>
      <c r="F509" s="104" t="s">
        <v>75</v>
      </c>
      <c r="G509" s="49">
        <v>0</v>
      </c>
      <c r="H509" s="105" t="s">
        <v>75</v>
      </c>
      <c r="I509" s="49">
        <v>0</v>
      </c>
      <c r="J509" s="49"/>
      <c r="K509" s="49">
        <v>0</v>
      </c>
      <c r="L509" s="49">
        <v>0</v>
      </c>
      <c r="M509" s="45">
        <v>491</v>
      </c>
    </row>
    <row r="510" spans="1:13" x14ac:dyDescent="0.2">
      <c r="A510" s="11">
        <f t="shared" si="22"/>
        <v>0</v>
      </c>
      <c r="B510" s="74">
        <v>60267</v>
      </c>
      <c r="C510" s="83" t="s">
        <v>75</v>
      </c>
      <c r="D510" s="103">
        <v>0</v>
      </c>
      <c r="E510" s="48">
        <v>0</v>
      </c>
      <c r="F510" s="104" t="s">
        <v>75</v>
      </c>
      <c r="G510" s="49">
        <v>0</v>
      </c>
      <c r="H510" s="105" t="s">
        <v>75</v>
      </c>
      <c r="I510" s="49">
        <v>0</v>
      </c>
      <c r="J510" s="49"/>
      <c r="K510" s="49">
        <v>0</v>
      </c>
      <c r="L510" s="49">
        <v>0</v>
      </c>
      <c r="M510" s="45">
        <v>492</v>
      </c>
    </row>
    <row r="511" spans="1:13" x14ac:dyDescent="0.2">
      <c r="A511" s="11">
        <f t="shared" si="22"/>
        <v>0</v>
      </c>
      <c r="B511" s="74">
        <v>60298</v>
      </c>
      <c r="C511" s="83" t="s">
        <v>75</v>
      </c>
      <c r="D511" s="103">
        <v>0</v>
      </c>
      <c r="E511" s="48">
        <v>0</v>
      </c>
      <c r="F511" s="104" t="s">
        <v>75</v>
      </c>
      <c r="G511" s="49">
        <v>0</v>
      </c>
      <c r="H511" s="105" t="s">
        <v>75</v>
      </c>
      <c r="I511" s="49">
        <v>0</v>
      </c>
      <c r="J511" s="49"/>
      <c r="K511" s="49">
        <v>0</v>
      </c>
      <c r="L511" s="49">
        <v>0</v>
      </c>
      <c r="M511" s="45">
        <v>493</v>
      </c>
    </row>
    <row r="512" spans="1:13" x14ac:dyDescent="0.2">
      <c r="A512" s="11">
        <f t="shared" si="22"/>
        <v>0</v>
      </c>
      <c r="B512" s="74">
        <v>60326</v>
      </c>
      <c r="C512" s="83" t="s">
        <v>75</v>
      </c>
      <c r="D512" s="103">
        <v>0</v>
      </c>
      <c r="E512" s="48">
        <v>0</v>
      </c>
      <c r="F512" s="104" t="s">
        <v>75</v>
      </c>
      <c r="G512" s="49">
        <v>0</v>
      </c>
      <c r="H512" s="105" t="s">
        <v>75</v>
      </c>
      <c r="I512" s="49">
        <v>0</v>
      </c>
      <c r="J512" s="49"/>
      <c r="K512" s="49">
        <v>0</v>
      </c>
      <c r="L512" s="49">
        <v>0</v>
      </c>
      <c r="M512" s="45">
        <v>494</v>
      </c>
    </row>
    <row r="513" spans="1:13" x14ac:dyDescent="0.2">
      <c r="A513" s="11">
        <f t="shared" si="22"/>
        <v>0</v>
      </c>
      <c r="B513" s="74">
        <v>60357</v>
      </c>
      <c r="C513" s="83" t="s">
        <v>75</v>
      </c>
      <c r="D513" s="103">
        <v>0</v>
      </c>
      <c r="E513" s="48">
        <v>0</v>
      </c>
      <c r="F513" s="104" t="s">
        <v>75</v>
      </c>
      <c r="G513" s="49">
        <v>0</v>
      </c>
      <c r="H513" s="105" t="s">
        <v>75</v>
      </c>
      <c r="I513" s="49">
        <v>0</v>
      </c>
      <c r="J513" s="49"/>
      <c r="K513" s="49">
        <v>0</v>
      </c>
      <c r="L513" s="49">
        <v>0</v>
      </c>
      <c r="M513" s="45">
        <v>495</v>
      </c>
    </row>
    <row r="514" spans="1:13" x14ac:dyDescent="0.2">
      <c r="A514" s="11">
        <f t="shared" si="22"/>
        <v>0</v>
      </c>
      <c r="B514" s="74">
        <v>60387</v>
      </c>
      <c r="C514" s="83" t="s">
        <v>75</v>
      </c>
      <c r="D514" s="103">
        <v>0</v>
      </c>
      <c r="E514" s="48">
        <v>0</v>
      </c>
      <c r="F514" s="104" t="s">
        <v>75</v>
      </c>
      <c r="G514" s="49">
        <v>0</v>
      </c>
      <c r="H514" s="105" t="s">
        <v>75</v>
      </c>
      <c r="I514" s="49">
        <v>0</v>
      </c>
      <c r="J514" s="49"/>
      <c r="K514" s="49">
        <v>0</v>
      </c>
      <c r="L514" s="49">
        <v>0</v>
      </c>
      <c r="M514" s="45">
        <v>496</v>
      </c>
    </row>
    <row r="515" spans="1:13" x14ac:dyDescent="0.2">
      <c r="A515" s="11">
        <f t="shared" si="22"/>
        <v>0</v>
      </c>
      <c r="B515" s="74">
        <v>60418</v>
      </c>
      <c r="C515" s="83" t="s">
        <v>75</v>
      </c>
      <c r="D515" s="103">
        <v>0</v>
      </c>
      <c r="E515" s="48">
        <v>0</v>
      </c>
      <c r="F515" s="104" t="s">
        <v>75</v>
      </c>
      <c r="G515" s="49">
        <v>0</v>
      </c>
      <c r="H515" s="105" t="s">
        <v>75</v>
      </c>
      <c r="I515" s="49">
        <v>0</v>
      </c>
      <c r="J515" s="49"/>
      <c r="K515" s="49">
        <v>0</v>
      </c>
      <c r="L515" s="49">
        <v>0</v>
      </c>
      <c r="M515" s="45">
        <v>497</v>
      </c>
    </row>
    <row r="516" spans="1:13" x14ac:dyDescent="0.2">
      <c r="A516" s="11">
        <f t="shared" si="22"/>
        <v>0</v>
      </c>
      <c r="B516" s="74">
        <v>60448</v>
      </c>
      <c r="C516" s="83" t="s">
        <v>75</v>
      </c>
      <c r="D516" s="103">
        <v>0</v>
      </c>
      <c r="E516" s="48">
        <v>0</v>
      </c>
      <c r="F516" s="104" t="s">
        <v>75</v>
      </c>
      <c r="G516" s="49">
        <v>0</v>
      </c>
      <c r="H516" s="105" t="s">
        <v>75</v>
      </c>
      <c r="I516" s="49">
        <v>0</v>
      </c>
      <c r="J516" s="49"/>
      <c r="K516" s="49">
        <v>0</v>
      </c>
      <c r="L516" s="49">
        <v>0</v>
      </c>
      <c r="M516" s="45">
        <v>498</v>
      </c>
    </row>
    <row r="517" spans="1:13" x14ac:dyDescent="0.2">
      <c r="A517" s="11">
        <f t="shared" si="22"/>
        <v>0</v>
      </c>
      <c r="B517" s="74">
        <v>60479</v>
      </c>
      <c r="C517" s="83" t="s">
        <v>75</v>
      </c>
      <c r="D517" s="103">
        <v>0</v>
      </c>
      <c r="E517" s="48">
        <v>0</v>
      </c>
      <c r="F517" s="104" t="s">
        <v>75</v>
      </c>
      <c r="G517" s="49">
        <v>0</v>
      </c>
      <c r="H517" s="105" t="s">
        <v>75</v>
      </c>
      <c r="I517" s="49">
        <v>0</v>
      </c>
      <c r="J517" s="49"/>
      <c r="K517" s="49">
        <v>0</v>
      </c>
      <c r="L517" s="49">
        <v>0</v>
      </c>
      <c r="M517" s="45">
        <v>499</v>
      </c>
    </row>
    <row r="518" spans="1:13" x14ac:dyDescent="0.2">
      <c r="A518" s="11">
        <f t="shared" si="22"/>
        <v>0</v>
      </c>
      <c r="B518" s="74">
        <v>60510</v>
      </c>
      <c r="C518" s="83" t="s">
        <v>75</v>
      </c>
      <c r="D518" s="103">
        <v>0</v>
      </c>
      <c r="E518" s="48">
        <v>0</v>
      </c>
      <c r="F518" s="104" t="s">
        <v>75</v>
      </c>
      <c r="G518" s="49">
        <v>0</v>
      </c>
      <c r="H518" s="105" t="s">
        <v>75</v>
      </c>
      <c r="I518" s="49">
        <v>0</v>
      </c>
      <c r="J518" s="49"/>
      <c r="K518" s="49">
        <v>0</v>
      </c>
      <c r="L518" s="49">
        <v>0</v>
      </c>
      <c r="M518" s="45">
        <v>500</v>
      </c>
    </row>
    <row r="519" spans="1:13" x14ac:dyDescent="0.2">
      <c r="A519" s="11">
        <f t="shared" si="22"/>
        <v>0</v>
      </c>
      <c r="B519" s="74">
        <v>60540</v>
      </c>
      <c r="C519" s="83" t="s">
        <v>75</v>
      </c>
      <c r="D519" s="103">
        <v>0</v>
      </c>
      <c r="E519" s="48">
        <v>0</v>
      </c>
      <c r="F519" s="104" t="s">
        <v>75</v>
      </c>
      <c r="G519" s="49">
        <v>0</v>
      </c>
      <c r="H519" s="105" t="s">
        <v>75</v>
      </c>
      <c r="I519" s="49">
        <v>0</v>
      </c>
      <c r="J519" s="49"/>
      <c r="K519" s="49">
        <v>0</v>
      </c>
      <c r="L519" s="49">
        <v>0</v>
      </c>
      <c r="M519" s="45">
        <v>501</v>
      </c>
    </row>
    <row r="520" spans="1:13" x14ac:dyDescent="0.2">
      <c r="A520" s="11">
        <f t="shared" si="22"/>
        <v>0</v>
      </c>
      <c r="B520" s="74">
        <v>60571</v>
      </c>
      <c r="C520" s="83" t="s">
        <v>75</v>
      </c>
      <c r="D520" s="103">
        <v>0</v>
      </c>
      <c r="E520" s="48">
        <v>0</v>
      </c>
      <c r="F520" s="104" t="s">
        <v>75</v>
      </c>
      <c r="G520" s="49">
        <v>0</v>
      </c>
      <c r="H520" s="105" t="s">
        <v>75</v>
      </c>
      <c r="I520" s="49">
        <v>0</v>
      </c>
      <c r="J520" s="49"/>
      <c r="K520" s="49">
        <v>0</v>
      </c>
      <c r="L520" s="49">
        <v>0</v>
      </c>
      <c r="M520" s="45">
        <v>502</v>
      </c>
    </row>
    <row r="521" spans="1:13" x14ac:dyDescent="0.2">
      <c r="A521" s="11">
        <f t="shared" si="22"/>
        <v>0</v>
      </c>
      <c r="B521" s="74">
        <v>60601</v>
      </c>
      <c r="C521" s="83" t="s">
        <v>75</v>
      </c>
      <c r="D521" s="103">
        <v>0</v>
      </c>
      <c r="E521" s="48">
        <v>0</v>
      </c>
      <c r="F521" s="104" t="s">
        <v>75</v>
      </c>
      <c r="G521" s="49">
        <v>0</v>
      </c>
      <c r="H521" s="105" t="s">
        <v>75</v>
      </c>
      <c r="I521" s="49">
        <v>0</v>
      </c>
      <c r="J521" s="49"/>
      <c r="K521" s="49">
        <v>0</v>
      </c>
      <c r="L521" s="49">
        <v>0</v>
      </c>
      <c r="M521" s="45">
        <v>503</v>
      </c>
    </row>
    <row r="522" spans="1:13" x14ac:dyDescent="0.2">
      <c r="A522" s="11">
        <f>IF(E522&gt;0,1,0)</f>
        <v>0</v>
      </c>
      <c r="B522" s="74">
        <v>60632</v>
      </c>
      <c r="C522" s="83" t="s">
        <v>75</v>
      </c>
      <c r="D522" s="103">
        <v>0</v>
      </c>
      <c r="E522" s="48">
        <v>0</v>
      </c>
      <c r="F522" s="104" t="s">
        <v>75</v>
      </c>
      <c r="G522" s="49">
        <v>0</v>
      </c>
      <c r="H522" s="105" t="s">
        <v>75</v>
      </c>
      <c r="I522" s="49">
        <v>0</v>
      </c>
      <c r="J522" s="49"/>
      <c r="K522" s="49">
        <v>0</v>
      </c>
      <c r="L522" s="49">
        <v>0</v>
      </c>
      <c r="M522" s="45">
        <v>504</v>
      </c>
    </row>
    <row r="523" spans="1:13" x14ac:dyDescent="0.2">
      <c r="A523" s="11">
        <f t="shared" ref="A523:A586" si="23">IF(E523&gt;0,1,0)</f>
        <v>0</v>
      </c>
      <c r="B523" s="74">
        <v>60663</v>
      </c>
      <c r="C523" s="83" t="s">
        <v>75</v>
      </c>
      <c r="D523" s="103">
        <v>0</v>
      </c>
      <c r="E523" s="48">
        <v>0</v>
      </c>
      <c r="F523" s="104" t="s">
        <v>75</v>
      </c>
      <c r="G523" s="49">
        <v>0</v>
      </c>
      <c r="H523" s="105" t="s">
        <v>75</v>
      </c>
      <c r="I523" s="49">
        <v>0</v>
      </c>
      <c r="J523" s="49"/>
      <c r="K523" s="49">
        <v>0</v>
      </c>
      <c r="L523" s="49">
        <v>0</v>
      </c>
      <c r="M523" s="45">
        <v>505</v>
      </c>
    </row>
    <row r="524" spans="1:13" x14ac:dyDescent="0.2">
      <c r="A524" s="11">
        <f t="shared" si="23"/>
        <v>0</v>
      </c>
      <c r="B524" s="74">
        <v>60691</v>
      </c>
      <c r="C524" s="83" t="s">
        <v>75</v>
      </c>
      <c r="D524" s="103">
        <v>0</v>
      </c>
      <c r="E524" s="48">
        <v>0</v>
      </c>
      <c r="F524" s="104" t="s">
        <v>75</v>
      </c>
      <c r="G524" s="49">
        <v>0</v>
      </c>
      <c r="H524" s="105" t="s">
        <v>75</v>
      </c>
      <c r="I524" s="49">
        <v>0</v>
      </c>
      <c r="J524" s="49"/>
      <c r="K524" s="49">
        <v>0</v>
      </c>
      <c r="L524" s="49">
        <v>0</v>
      </c>
      <c r="M524" s="45">
        <v>506</v>
      </c>
    </row>
    <row r="525" spans="1:13" x14ac:dyDescent="0.2">
      <c r="A525" s="11">
        <f t="shared" si="23"/>
        <v>0</v>
      </c>
      <c r="B525" s="74">
        <v>60722</v>
      </c>
      <c r="C525" s="83" t="s">
        <v>75</v>
      </c>
      <c r="D525" s="103">
        <v>0</v>
      </c>
      <c r="E525" s="48">
        <v>0</v>
      </c>
      <c r="F525" s="104" t="s">
        <v>75</v>
      </c>
      <c r="G525" s="49">
        <v>0</v>
      </c>
      <c r="H525" s="105" t="s">
        <v>75</v>
      </c>
      <c r="I525" s="49">
        <v>0</v>
      </c>
      <c r="J525" s="49"/>
      <c r="K525" s="49">
        <v>0</v>
      </c>
      <c r="L525" s="49">
        <v>0</v>
      </c>
      <c r="M525" s="45">
        <v>507</v>
      </c>
    </row>
    <row r="526" spans="1:13" x14ac:dyDescent="0.2">
      <c r="A526" s="11">
        <f t="shared" si="23"/>
        <v>0</v>
      </c>
      <c r="B526" s="74">
        <v>60752</v>
      </c>
      <c r="C526" s="83" t="s">
        <v>75</v>
      </c>
      <c r="D526" s="103">
        <v>0</v>
      </c>
      <c r="E526" s="48">
        <v>0</v>
      </c>
      <c r="F526" s="104" t="s">
        <v>75</v>
      </c>
      <c r="G526" s="49">
        <v>0</v>
      </c>
      <c r="H526" s="105" t="s">
        <v>75</v>
      </c>
      <c r="I526" s="49">
        <v>0</v>
      </c>
      <c r="J526" s="49"/>
      <c r="K526" s="49">
        <v>0</v>
      </c>
      <c r="L526" s="49">
        <v>0</v>
      </c>
      <c r="M526" s="45">
        <v>508</v>
      </c>
    </row>
    <row r="527" spans="1:13" x14ac:dyDescent="0.2">
      <c r="A527" s="11">
        <f t="shared" si="23"/>
        <v>0</v>
      </c>
      <c r="B527" s="74">
        <v>60783</v>
      </c>
      <c r="C527" s="83" t="s">
        <v>75</v>
      </c>
      <c r="D527" s="103">
        <v>0</v>
      </c>
      <c r="E527" s="48">
        <v>0</v>
      </c>
      <c r="F527" s="104" t="s">
        <v>75</v>
      </c>
      <c r="G527" s="49">
        <v>0</v>
      </c>
      <c r="H527" s="105" t="s">
        <v>75</v>
      </c>
      <c r="I527" s="49">
        <v>0</v>
      </c>
      <c r="J527" s="49"/>
      <c r="K527" s="49">
        <v>0</v>
      </c>
      <c r="L527" s="49">
        <v>0</v>
      </c>
      <c r="M527" s="45">
        <v>509</v>
      </c>
    </row>
    <row r="528" spans="1:13" x14ac:dyDescent="0.2">
      <c r="A528" s="11">
        <f t="shared" si="23"/>
        <v>0</v>
      </c>
      <c r="B528" s="74">
        <v>60813</v>
      </c>
      <c r="C528" s="83" t="s">
        <v>75</v>
      </c>
      <c r="D528" s="103">
        <v>0</v>
      </c>
      <c r="E528" s="48">
        <v>0</v>
      </c>
      <c r="F528" s="104" t="s">
        <v>75</v>
      </c>
      <c r="G528" s="49">
        <v>0</v>
      </c>
      <c r="H528" s="105" t="s">
        <v>75</v>
      </c>
      <c r="I528" s="49">
        <v>0</v>
      </c>
      <c r="J528" s="49"/>
      <c r="K528" s="49">
        <v>0</v>
      </c>
      <c r="L528" s="49">
        <v>0</v>
      </c>
      <c r="M528" s="45">
        <v>510</v>
      </c>
    </row>
    <row r="529" spans="1:13" x14ac:dyDescent="0.2">
      <c r="A529" s="11">
        <f t="shared" si="23"/>
        <v>0</v>
      </c>
      <c r="B529" s="74">
        <v>60844</v>
      </c>
      <c r="C529" s="83" t="s">
        <v>75</v>
      </c>
      <c r="D529" s="103">
        <v>0</v>
      </c>
      <c r="E529" s="48">
        <v>0</v>
      </c>
      <c r="F529" s="104" t="s">
        <v>75</v>
      </c>
      <c r="G529" s="49">
        <v>0</v>
      </c>
      <c r="H529" s="105" t="s">
        <v>75</v>
      </c>
      <c r="I529" s="49">
        <v>0</v>
      </c>
      <c r="J529" s="49"/>
      <c r="K529" s="49">
        <v>0</v>
      </c>
      <c r="L529" s="49">
        <v>0</v>
      </c>
      <c r="M529" s="45">
        <v>511</v>
      </c>
    </row>
    <row r="530" spans="1:13" x14ac:dyDescent="0.2">
      <c r="A530" s="11">
        <f t="shared" si="23"/>
        <v>0</v>
      </c>
      <c r="B530" s="74">
        <v>60875</v>
      </c>
      <c r="C530" s="83" t="s">
        <v>75</v>
      </c>
      <c r="D530" s="103">
        <v>0</v>
      </c>
      <c r="E530" s="48">
        <v>0</v>
      </c>
      <c r="F530" s="104" t="s">
        <v>75</v>
      </c>
      <c r="G530" s="49">
        <v>0</v>
      </c>
      <c r="H530" s="105" t="s">
        <v>75</v>
      </c>
      <c r="I530" s="49">
        <v>0</v>
      </c>
      <c r="J530" s="49"/>
      <c r="K530" s="49">
        <v>0</v>
      </c>
      <c r="L530" s="49">
        <v>0</v>
      </c>
      <c r="M530" s="45">
        <v>512</v>
      </c>
    </row>
    <row r="531" spans="1:13" x14ac:dyDescent="0.2">
      <c r="A531" s="11">
        <f t="shared" si="23"/>
        <v>0</v>
      </c>
      <c r="B531" s="74">
        <v>60905</v>
      </c>
      <c r="C531" s="83" t="s">
        <v>75</v>
      </c>
      <c r="D531" s="103">
        <v>0</v>
      </c>
      <c r="E531" s="48">
        <v>0</v>
      </c>
      <c r="F531" s="104" t="s">
        <v>75</v>
      </c>
      <c r="G531" s="49">
        <v>0</v>
      </c>
      <c r="H531" s="105" t="s">
        <v>75</v>
      </c>
      <c r="I531" s="49">
        <v>0</v>
      </c>
      <c r="J531" s="49"/>
      <c r="K531" s="49">
        <v>0</v>
      </c>
      <c r="L531" s="49">
        <v>0</v>
      </c>
      <c r="M531" s="45">
        <v>513</v>
      </c>
    </row>
    <row r="532" spans="1:13" x14ac:dyDescent="0.2">
      <c r="A532" s="11">
        <f t="shared" si="23"/>
        <v>0</v>
      </c>
      <c r="B532" s="74">
        <v>60936</v>
      </c>
      <c r="C532" s="83" t="s">
        <v>75</v>
      </c>
      <c r="D532" s="103">
        <v>0</v>
      </c>
      <c r="E532" s="48">
        <v>0</v>
      </c>
      <c r="F532" s="104" t="s">
        <v>75</v>
      </c>
      <c r="G532" s="49">
        <v>0</v>
      </c>
      <c r="H532" s="105" t="s">
        <v>75</v>
      </c>
      <c r="I532" s="49">
        <v>0</v>
      </c>
      <c r="J532" s="49"/>
      <c r="K532" s="49">
        <v>0</v>
      </c>
      <c r="L532" s="49">
        <v>0</v>
      </c>
      <c r="M532" s="45">
        <v>514</v>
      </c>
    </row>
    <row r="533" spans="1:13" x14ac:dyDescent="0.2">
      <c r="A533" s="11">
        <f t="shared" si="23"/>
        <v>0</v>
      </c>
      <c r="B533" s="74">
        <v>60966</v>
      </c>
      <c r="C533" s="83" t="s">
        <v>75</v>
      </c>
      <c r="D533" s="103">
        <v>0</v>
      </c>
      <c r="E533" s="48">
        <v>0</v>
      </c>
      <c r="F533" s="104" t="s">
        <v>75</v>
      </c>
      <c r="G533" s="49">
        <v>0</v>
      </c>
      <c r="H533" s="105" t="s">
        <v>75</v>
      </c>
      <c r="I533" s="49">
        <v>0</v>
      </c>
      <c r="J533" s="49"/>
      <c r="K533" s="49">
        <v>0</v>
      </c>
      <c r="L533" s="49">
        <v>0</v>
      </c>
      <c r="M533" s="45">
        <v>515</v>
      </c>
    </row>
    <row r="534" spans="1:13" x14ac:dyDescent="0.2">
      <c r="A534" s="11">
        <f t="shared" si="23"/>
        <v>0</v>
      </c>
      <c r="B534" s="74">
        <v>60997</v>
      </c>
      <c r="C534" s="83" t="s">
        <v>75</v>
      </c>
      <c r="D534" s="103">
        <v>0</v>
      </c>
      <c r="E534" s="48">
        <v>0</v>
      </c>
      <c r="F534" s="104" t="s">
        <v>75</v>
      </c>
      <c r="G534" s="49">
        <v>0</v>
      </c>
      <c r="H534" s="105" t="s">
        <v>75</v>
      </c>
      <c r="I534" s="49">
        <v>0</v>
      </c>
      <c r="J534" s="49"/>
      <c r="K534" s="49">
        <v>0</v>
      </c>
      <c r="L534" s="49">
        <v>0</v>
      </c>
      <c r="M534" s="45">
        <v>516</v>
      </c>
    </row>
    <row r="535" spans="1:13" x14ac:dyDescent="0.2">
      <c r="A535" s="11">
        <f t="shared" si="23"/>
        <v>0</v>
      </c>
      <c r="B535" s="74">
        <v>61028</v>
      </c>
      <c r="C535" s="83" t="s">
        <v>75</v>
      </c>
      <c r="D535" s="103">
        <v>0</v>
      </c>
      <c r="E535" s="48">
        <v>0</v>
      </c>
      <c r="F535" s="104" t="s">
        <v>75</v>
      </c>
      <c r="G535" s="49">
        <v>0</v>
      </c>
      <c r="H535" s="105" t="s">
        <v>75</v>
      </c>
      <c r="I535" s="49">
        <v>0</v>
      </c>
      <c r="J535" s="49"/>
      <c r="K535" s="49">
        <v>0</v>
      </c>
      <c r="L535" s="49">
        <v>0</v>
      </c>
      <c r="M535" s="45">
        <v>517</v>
      </c>
    </row>
    <row r="536" spans="1:13" x14ac:dyDescent="0.2">
      <c r="A536" s="11">
        <f t="shared" si="23"/>
        <v>0</v>
      </c>
      <c r="B536" s="74">
        <v>61056</v>
      </c>
      <c r="C536" s="83" t="s">
        <v>75</v>
      </c>
      <c r="D536" s="103">
        <v>0</v>
      </c>
      <c r="E536" s="48">
        <v>0</v>
      </c>
      <c r="F536" s="104" t="s">
        <v>75</v>
      </c>
      <c r="G536" s="49">
        <v>0</v>
      </c>
      <c r="H536" s="105" t="s">
        <v>75</v>
      </c>
      <c r="I536" s="49">
        <v>0</v>
      </c>
      <c r="J536" s="49"/>
      <c r="K536" s="49">
        <v>0</v>
      </c>
      <c r="L536" s="49">
        <v>0</v>
      </c>
      <c r="M536" s="45">
        <v>518</v>
      </c>
    </row>
    <row r="537" spans="1:13" x14ac:dyDescent="0.2">
      <c r="A537" s="11">
        <f t="shared" si="23"/>
        <v>0</v>
      </c>
      <c r="B537" s="74">
        <v>61087</v>
      </c>
      <c r="C537" s="83" t="s">
        <v>75</v>
      </c>
      <c r="D537" s="103">
        <v>0</v>
      </c>
      <c r="E537" s="48">
        <v>0</v>
      </c>
      <c r="F537" s="104" t="s">
        <v>75</v>
      </c>
      <c r="G537" s="49">
        <v>0</v>
      </c>
      <c r="H537" s="105" t="s">
        <v>75</v>
      </c>
      <c r="I537" s="49">
        <v>0</v>
      </c>
      <c r="J537" s="49"/>
      <c r="K537" s="49">
        <v>0</v>
      </c>
      <c r="L537" s="49">
        <v>0</v>
      </c>
      <c r="M537" s="45">
        <v>519</v>
      </c>
    </row>
    <row r="538" spans="1:13" x14ac:dyDescent="0.2">
      <c r="A538" s="11">
        <f t="shared" si="23"/>
        <v>0</v>
      </c>
      <c r="B538" s="74">
        <v>61117</v>
      </c>
      <c r="C538" s="83" t="s">
        <v>75</v>
      </c>
      <c r="D538" s="103">
        <v>0</v>
      </c>
      <c r="E538" s="48">
        <v>0</v>
      </c>
      <c r="F538" s="104" t="s">
        <v>75</v>
      </c>
      <c r="G538" s="49">
        <v>0</v>
      </c>
      <c r="H538" s="105" t="s">
        <v>75</v>
      </c>
      <c r="I538" s="49">
        <v>0</v>
      </c>
      <c r="J538" s="49"/>
      <c r="K538" s="49">
        <v>0</v>
      </c>
      <c r="L538" s="49">
        <v>0</v>
      </c>
      <c r="M538" s="45">
        <v>520</v>
      </c>
    </row>
    <row r="539" spans="1:13" x14ac:dyDescent="0.2">
      <c r="A539" s="11">
        <f t="shared" si="23"/>
        <v>0</v>
      </c>
      <c r="B539" s="74">
        <v>61148</v>
      </c>
      <c r="C539" s="83" t="s">
        <v>75</v>
      </c>
      <c r="D539" s="103">
        <v>0</v>
      </c>
      <c r="E539" s="48">
        <v>0</v>
      </c>
      <c r="F539" s="104" t="s">
        <v>75</v>
      </c>
      <c r="G539" s="49">
        <v>0</v>
      </c>
      <c r="H539" s="105" t="s">
        <v>75</v>
      </c>
      <c r="I539" s="49">
        <v>0</v>
      </c>
      <c r="J539" s="49"/>
      <c r="K539" s="49">
        <v>0</v>
      </c>
      <c r="L539" s="49">
        <v>0</v>
      </c>
      <c r="M539" s="45">
        <v>521</v>
      </c>
    </row>
    <row r="540" spans="1:13" x14ac:dyDescent="0.2">
      <c r="A540" s="11">
        <f t="shared" si="23"/>
        <v>0</v>
      </c>
      <c r="B540" s="74">
        <v>61178</v>
      </c>
      <c r="C540" s="83" t="s">
        <v>75</v>
      </c>
      <c r="D540" s="103">
        <v>0</v>
      </c>
      <c r="E540" s="48">
        <v>0</v>
      </c>
      <c r="F540" s="104" t="s">
        <v>75</v>
      </c>
      <c r="G540" s="49">
        <v>0</v>
      </c>
      <c r="H540" s="105" t="s">
        <v>75</v>
      </c>
      <c r="I540" s="49">
        <v>0</v>
      </c>
      <c r="J540" s="49"/>
      <c r="K540" s="49">
        <v>0</v>
      </c>
      <c r="L540" s="49">
        <v>0</v>
      </c>
      <c r="M540" s="45">
        <v>522</v>
      </c>
    </row>
    <row r="541" spans="1:13" x14ac:dyDescent="0.2">
      <c r="A541" s="11">
        <f t="shared" si="23"/>
        <v>0</v>
      </c>
      <c r="B541" s="74">
        <v>61209</v>
      </c>
      <c r="C541" s="83" t="s">
        <v>75</v>
      </c>
      <c r="D541" s="103">
        <v>0</v>
      </c>
      <c r="E541" s="48">
        <v>0</v>
      </c>
      <c r="F541" s="104" t="s">
        <v>75</v>
      </c>
      <c r="G541" s="49">
        <v>0</v>
      </c>
      <c r="H541" s="105" t="s">
        <v>75</v>
      </c>
      <c r="I541" s="49">
        <v>0</v>
      </c>
      <c r="J541" s="49"/>
      <c r="K541" s="49">
        <v>0</v>
      </c>
      <c r="L541" s="49">
        <v>0</v>
      </c>
      <c r="M541" s="45">
        <v>523</v>
      </c>
    </row>
    <row r="542" spans="1:13" x14ac:dyDescent="0.2">
      <c r="A542" s="11">
        <f t="shared" si="23"/>
        <v>0</v>
      </c>
      <c r="B542" s="74">
        <v>61240</v>
      </c>
      <c r="C542" s="83" t="s">
        <v>75</v>
      </c>
      <c r="D542" s="103">
        <v>0</v>
      </c>
      <c r="E542" s="48">
        <v>0</v>
      </c>
      <c r="F542" s="104" t="s">
        <v>75</v>
      </c>
      <c r="G542" s="49">
        <v>0</v>
      </c>
      <c r="H542" s="105" t="s">
        <v>75</v>
      </c>
      <c r="I542" s="49">
        <v>0</v>
      </c>
      <c r="J542" s="49"/>
      <c r="K542" s="49">
        <v>0</v>
      </c>
      <c r="L542" s="49">
        <v>0</v>
      </c>
      <c r="M542" s="45">
        <v>524</v>
      </c>
    </row>
    <row r="543" spans="1:13" x14ac:dyDescent="0.2">
      <c r="A543" s="11">
        <f t="shared" si="23"/>
        <v>0</v>
      </c>
      <c r="B543" s="74">
        <v>61270</v>
      </c>
      <c r="C543" s="83" t="s">
        <v>75</v>
      </c>
      <c r="D543" s="103">
        <v>0</v>
      </c>
      <c r="E543" s="48">
        <v>0</v>
      </c>
      <c r="F543" s="104" t="s">
        <v>75</v>
      </c>
      <c r="G543" s="49">
        <v>0</v>
      </c>
      <c r="H543" s="105" t="s">
        <v>75</v>
      </c>
      <c r="I543" s="49">
        <v>0</v>
      </c>
      <c r="J543" s="49"/>
      <c r="K543" s="49">
        <v>0</v>
      </c>
      <c r="L543" s="49">
        <v>0</v>
      </c>
      <c r="M543" s="45">
        <v>525</v>
      </c>
    </row>
    <row r="544" spans="1:13" x14ac:dyDescent="0.2">
      <c r="A544" s="11">
        <f t="shared" si="23"/>
        <v>0</v>
      </c>
      <c r="B544" s="74">
        <v>61301</v>
      </c>
      <c r="C544" s="83" t="s">
        <v>75</v>
      </c>
      <c r="D544" s="103">
        <v>0</v>
      </c>
      <c r="E544" s="48">
        <v>0</v>
      </c>
      <c r="F544" s="104" t="s">
        <v>75</v>
      </c>
      <c r="G544" s="49">
        <v>0</v>
      </c>
      <c r="H544" s="105" t="s">
        <v>75</v>
      </c>
      <c r="I544" s="49">
        <v>0</v>
      </c>
      <c r="J544" s="49"/>
      <c r="K544" s="49">
        <v>0</v>
      </c>
      <c r="L544" s="49">
        <v>0</v>
      </c>
      <c r="M544" s="45">
        <v>526</v>
      </c>
    </row>
    <row r="545" spans="1:13" x14ac:dyDescent="0.2">
      <c r="A545" s="11">
        <f t="shared" si="23"/>
        <v>0</v>
      </c>
      <c r="B545" s="74">
        <v>61331</v>
      </c>
      <c r="C545" s="83" t="s">
        <v>75</v>
      </c>
      <c r="D545" s="103">
        <v>0</v>
      </c>
      <c r="E545" s="48">
        <v>0</v>
      </c>
      <c r="F545" s="104" t="s">
        <v>75</v>
      </c>
      <c r="G545" s="49">
        <v>0</v>
      </c>
      <c r="H545" s="105" t="s">
        <v>75</v>
      </c>
      <c r="I545" s="49">
        <v>0</v>
      </c>
      <c r="J545" s="49"/>
      <c r="K545" s="49">
        <v>0</v>
      </c>
      <c r="L545" s="49">
        <v>0</v>
      </c>
      <c r="M545" s="45">
        <v>527</v>
      </c>
    </row>
    <row r="546" spans="1:13" x14ac:dyDescent="0.2">
      <c r="A546" s="11">
        <f t="shared" si="23"/>
        <v>0</v>
      </c>
      <c r="B546" s="74">
        <v>61362</v>
      </c>
      <c r="C546" s="83" t="s">
        <v>75</v>
      </c>
      <c r="D546" s="103">
        <v>0</v>
      </c>
      <c r="E546" s="48">
        <v>0</v>
      </c>
      <c r="F546" s="104" t="s">
        <v>75</v>
      </c>
      <c r="G546" s="49">
        <v>0</v>
      </c>
      <c r="H546" s="105" t="s">
        <v>75</v>
      </c>
      <c r="I546" s="49">
        <v>0</v>
      </c>
      <c r="J546" s="49"/>
      <c r="K546" s="49">
        <v>0</v>
      </c>
      <c r="L546" s="49">
        <v>0</v>
      </c>
      <c r="M546" s="45">
        <v>528</v>
      </c>
    </row>
    <row r="547" spans="1:13" x14ac:dyDescent="0.2">
      <c r="A547" s="11">
        <f t="shared" si="23"/>
        <v>0</v>
      </c>
      <c r="B547" s="74">
        <v>61393</v>
      </c>
      <c r="C547" s="83" t="s">
        <v>75</v>
      </c>
      <c r="D547" s="103">
        <v>0</v>
      </c>
      <c r="E547" s="48">
        <v>0</v>
      </c>
      <c r="F547" s="104" t="s">
        <v>75</v>
      </c>
      <c r="G547" s="49">
        <v>0</v>
      </c>
      <c r="H547" s="105" t="s">
        <v>75</v>
      </c>
      <c r="I547" s="49">
        <v>0</v>
      </c>
      <c r="J547" s="49"/>
      <c r="K547" s="49">
        <v>0</v>
      </c>
      <c r="L547" s="49">
        <v>0</v>
      </c>
      <c r="M547" s="45">
        <v>529</v>
      </c>
    </row>
    <row r="548" spans="1:13" x14ac:dyDescent="0.2">
      <c r="A548" s="11">
        <f t="shared" si="23"/>
        <v>0</v>
      </c>
      <c r="B548" s="74">
        <v>61422</v>
      </c>
      <c r="C548" s="83" t="s">
        <v>75</v>
      </c>
      <c r="D548" s="103">
        <v>0</v>
      </c>
      <c r="E548" s="48">
        <v>0</v>
      </c>
      <c r="F548" s="104" t="s">
        <v>75</v>
      </c>
      <c r="G548" s="49">
        <v>0</v>
      </c>
      <c r="H548" s="105" t="s">
        <v>75</v>
      </c>
      <c r="I548" s="49">
        <v>0</v>
      </c>
      <c r="J548" s="49"/>
      <c r="K548" s="49">
        <v>0</v>
      </c>
      <c r="L548" s="49">
        <v>0</v>
      </c>
      <c r="M548" s="45">
        <v>530</v>
      </c>
    </row>
    <row r="549" spans="1:13" x14ac:dyDescent="0.2">
      <c r="A549" s="11">
        <f t="shared" si="23"/>
        <v>0</v>
      </c>
      <c r="B549" s="74">
        <v>61453</v>
      </c>
      <c r="C549" s="83" t="s">
        <v>75</v>
      </c>
      <c r="D549" s="103">
        <v>0</v>
      </c>
      <c r="E549" s="48">
        <v>0</v>
      </c>
      <c r="F549" s="104" t="s">
        <v>75</v>
      </c>
      <c r="G549" s="49">
        <v>0</v>
      </c>
      <c r="H549" s="105" t="s">
        <v>75</v>
      </c>
      <c r="I549" s="49">
        <v>0</v>
      </c>
      <c r="J549" s="49"/>
      <c r="K549" s="49">
        <v>0</v>
      </c>
      <c r="L549" s="49">
        <v>0</v>
      </c>
      <c r="M549" s="45">
        <v>531</v>
      </c>
    </row>
    <row r="550" spans="1:13" x14ac:dyDescent="0.2">
      <c r="A550" s="11">
        <f t="shared" si="23"/>
        <v>0</v>
      </c>
      <c r="B550" s="74">
        <v>61483</v>
      </c>
      <c r="C550" s="83" t="s">
        <v>75</v>
      </c>
      <c r="D550" s="103">
        <v>0</v>
      </c>
      <c r="E550" s="48">
        <v>0</v>
      </c>
      <c r="F550" s="104" t="s">
        <v>75</v>
      </c>
      <c r="G550" s="49">
        <v>0</v>
      </c>
      <c r="H550" s="105" t="s">
        <v>75</v>
      </c>
      <c r="I550" s="49">
        <v>0</v>
      </c>
      <c r="J550" s="49"/>
      <c r="K550" s="49">
        <v>0</v>
      </c>
      <c r="L550" s="49">
        <v>0</v>
      </c>
      <c r="M550" s="45">
        <v>532</v>
      </c>
    </row>
    <row r="551" spans="1:13" x14ac:dyDescent="0.2">
      <c r="A551" s="11">
        <f t="shared" si="23"/>
        <v>0</v>
      </c>
      <c r="B551" s="74">
        <v>61514</v>
      </c>
      <c r="C551" s="83" t="s">
        <v>75</v>
      </c>
      <c r="D551" s="103">
        <v>0</v>
      </c>
      <c r="E551" s="48">
        <v>0</v>
      </c>
      <c r="F551" s="104" t="s">
        <v>75</v>
      </c>
      <c r="G551" s="49">
        <v>0</v>
      </c>
      <c r="H551" s="105" t="s">
        <v>75</v>
      </c>
      <c r="I551" s="49">
        <v>0</v>
      </c>
      <c r="J551" s="49"/>
      <c r="K551" s="49">
        <v>0</v>
      </c>
      <c r="L551" s="49">
        <v>0</v>
      </c>
      <c r="M551" s="45">
        <v>533</v>
      </c>
    </row>
    <row r="552" spans="1:13" x14ac:dyDescent="0.2">
      <c r="A552" s="11">
        <f t="shared" si="23"/>
        <v>0</v>
      </c>
      <c r="B552" s="74">
        <v>61544</v>
      </c>
      <c r="C552" s="83" t="s">
        <v>75</v>
      </c>
      <c r="D552" s="103">
        <v>0</v>
      </c>
      <c r="E552" s="48">
        <v>0</v>
      </c>
      <c r="F552" s="104" t="s">
        <v>75</v>
      </c>
      <c r="G552" s="49">
        <v>0</v>
      </c>
      <c r="H552" s="105" t="s">
        <v>75</v>
      </c>
      <c r="I552" s="49">
        <v>0</v>
      </c>
      <c r="J552" s="49"/>
      <c r="K552" s="49">
        <v>0</v>
      </c>
      <c r="L552" s="49">
        <v>0</v>
      </c>
      <c r="M552" s="45">
        <v>534</v>
      </c>
    </row>
    <row r="553" spans="1:13" x14ac:dyDescent="0.2">
      <c r="A553" s="11">
        <f t="shared" si="23"/>
        <v>0</v>
      </c>
      <c r="B553" s="74">
        <v>61575</v>
      </c>
      <c r="C553" s="83" t="s">
        <v>75</v>
      </c>
      <c r="D553" s="103">
        <v>0</v>
      </c>
      <c r="E553" s="48">
        <v>0</v>
      </c>
      <c r="F553" s="104" t="s">
        <v>75</v>
      </c>
      <c r="G553" s="49">
        <v>0</v>
      </c>
      <c r="H553" s="105" t="s">
        <v>75</v>
      </c>
      <c r="I553" s="49">
        <v>0</v>
      </c>
      <c r="J553" s="49"/>
      <c r="K553" s="49">
        <v>0</v>
      </c>
      <c r="L553" s="49">
        <v>0</v>
      </c>
      <c r="M553" s="45">
        <v>535</v>
      </c>
    </row>
    <row r="554" spans="1:13" x14ac:dyDescent="0.2">
      <c r="A554" s="11">
        <f t="shared" si="23"/>
        <v>0</v>
      </c>
      <c r="B554" s="74">
        <v>61606</v>
      </c>
      <c r="C554" s="83" t="s">
        <v>75</v>
      </c>
      <c r="D554" s="103">
        <v>0</v>
      </c>
      <c r="E554" s="48">
        <v>0</v>
      </c>
      <c r="F554" s="104" t="s">
        <v>75</v>
      </c>
      <c r="G554" s="49">
        <v>0</v>
      </c>
      <c r="H554" s="105" t="s">
        <v>75</v>
      </c>
      <c r="I554" s="49">
        <v>0</v>
      </c>
      <c r="J554" s="49"/>
      <c r="K554" s="49">
        <v>0</v>
      </c>
      <c r="L554" s="49">
        <v>0</v>
      </c>
      <c r="M554" s="45">
        <v>536</v>
      </c>
    </row>
    <row r="555" spans="1:13" x14ac:dyDescent="0.2">
      <c r="A555" s="11">
        <f t="shared" si="23"/>
        <v>0</v>
      </c>
      <c r="B555" s="74">
        <v>61636</v>
      </c>
      <c r="C555" s="83" t="s">
        <v>75</v>
      </c>
      <c r="D555" s="103">
        <v>0</v>
      </c>
      <c r="E555" s="48">
        <v>0</v>
      </c>
      <c r="F555" s="104" t="s">
        <v>75</v>
      </c>
      <c r="G555" s="49">
        <v>0</v>
      </c>
      <c r="H555" s="105" t="s">
        <v>75</v>
      </c>
      <c r="I555" s="49">
        <v>0</v>
      </c>
      <c r="J555" s="49"/>
      <c r="K555" s="49">
        <v>0</v>
      </c>
      <c r="L555" s="49">
        <v>0</v>
      </c>
      <c r="M555" s="45">
        <v>537</v>
      </c>
    </row>
    <row r="556" spans="1:13" x14ac:dyDescent="0.2">
      <c r="A556" s="11">
        <f t="shared" si="23"/>
        <v>0</v>
      </c>
      <c r="B556" s="74">
        <v>61667</v>
      </c>
      <c r="C556" s="83" t="s">
        <v>75</v>
      </c>
      <c r="D556" s="103">
        <v>0</v>
      </c>
      <c r="E556" s="48">
        <v>0</v>
      </c>
      <c r="F556" s="104" t="s">
        <v>75</v>
      </c>
      <c r="G556" s="49">
        <v>0</v>
      </c>
      <c r="H556" s="105" t="s">
        <v>75</v>
      </c>
      <c r="I556" s="49">
        <v>0</v>
      </c>
      <c r="J556" s="49"/>
      <c r="K556" s="49">
        <v>0</v>
      </c>
      <c r="L556" s="49">
        <v>0</v>
      </c>
      <c r="M556" s="45">
        <v>538</v>
      </c>
    </row>
    <row r="557" spans="1:13" x14ac:dyDescent="0.2">
      <c r="A557" s="11">
        <f t="shared" si="23"/>
        <v>0</v>
      </c>
      <c r="B557" s="74">
        <v>61697</v>
      </c>
      <c r="C557" s="83" t="s">
        <v>75</v>
      </c>
      <c r="D557" s="103">
        <v>0</v>
      </c>
      <c r="E557" s="48">
        <v>0</v>
      </c>
      <c r="F557" s="104" t="s">
        <v>75</v>
      </c>
      <c r="G557" s="49">
        <v>0</v>
      </c>
      <c r="H557" s="105" t="s">
        <v>75</v>
      </c>
      <c r="I557" s="49">
        <v>0</v>
      </c>
      <c r="J557" s="49"/>
      <c r="K557" s="49">
        <v>0</v>
      </c>
      <c r="L557" s="49">
        <v>0</v>
      </c>
      <c r="M557" s="45">
        <v>539</v>
      </c>
    </row>
    <row r="558" spans="1:13" x14ac:dyDescent="0.2">
      <c r="A558" s="11">
        <f t="shared" si="23"/>
        <v>0</v>
      </c>
      <c r="B558" s="74">
        <v>61728</v>
      </c>
      <c r="C558" s="83" t="s">
        <v>75</v>
      </c>
      <c r="D558" s="103">
        <v>0</v>
      </c>
      <c r="E558" s="48">
        <v>0</v>
      </c>
      <c r="F558" s="104" t="s">
        <v>75</v>
      </c>
      <c r="G558" s="49">
        <v>0</v>
      </c>
      <c r="H558" s="105" t="s">
        <v>75</v>
      </c>
      <c r="I558" s="49">
        <v>0</v>
      </c>
      <c r="J558" s="49"/>
      <c r="K558" s="49">
        <v>0</v>
      </c>
      <c r="L558" s="49">
        <v>0</v>
      </c>
      <c r="M558" s="45">
        <v>540</v>
      </c>
    </row>
    <row r="559" spans="1:13" x14ac:dyDescent="0.2">
      <c r="A559" s="11">
        <f t="shared" si="23"/>
        <v>0</v>
      </c>
      <c r="B559" s="74">
        <v>61759</v>
      </c>
      <c r="C559" s="83" t="s">
        <v>75</v>
      </c>
      <c r="D559" s="103">
        <v>0</v>
      </c>
      <c r="E559" s="48">
        <v>0</v>
      </c>
      <c r="F559" s="104" t="s">
        <v>75</v>
      </c>
      <c r="G559" s="49">
        <v>0</v>
      </c>
      <c r="H559" s="105" t="s">
        <v>75</v>
      </c>
      <c r="I559" s="49">
        <v>0</v>
      </c>
      <c r="J559" s="49"/>
      <c r="K559" s="49">
        <v>0</v>
      </c>
      <c r="L559" s="49">
        <v>0</v>
      </c>
      <c r="M559" s="45">
        <v>541</v>
      </c>
    </row>
    <row r="560" spans="1:13" x14ac:dyDescent="0.2">
      <c r="A560" s="11">
        <f t="shared" si="23"/>
        <v>0</v>
      </c>
      <c r="B560" s="74">
        <v>61787</v>
      </c>
      <c r="C560" s="83" t="s">
        <v>75</v>
      </c>
      <c r="D560" s="103">
        <v>0</v>
      </c>
      <c r="E560" s="48">
        <v>0</v>
      </c>
      <c r="F560" s="104" t="s">
        <v>75</v>
      </c>
      <c r="G560" s="49">
        <v>0</v>
      </c>
      <c r="H560" s="105" t="s">
        <v>75</v>
      </c>
      <c r="I560" s="49">
        <v>0</v>
      </c>
      <c r="J560" s="49"/>
      <c r="K560" s="49">
        <v>0</v>
      </c>
      <c r="L560" s="49">
        <v>0</v>
      </c>
      <c r="M560" s="45">
        <v>542</v>
      </c>
    </row>
    <row r="561" spans="1:13" x14ac:dyDescent="0.2">
      <c r="A561" s="11">
        <f t="shared" si="23"/>
        <v>0</v>
      </c>
      <c r="B561" s="74">
        <v>61818</v>
      </c>
      <c r="C561" s="83" t="s">
        <v>75</v>
      </c>
      <c r="D561" s="103">
        <v>0</v>
      </c>
      <c r="E561" s="48">
        <v>0</v>
      </c>
      <c r="F561" s="104" t="s">
        <v>75</v>
      </c>
      <c r="G561" s="49">
        <v>0</v>
      </c>
      <c r="H561" s="105" t="s">
        <v>75</v>
      </c>
      <c r="I561" s="49">
        <v>0</v>
      </c>
      <c r="J561" s="49"/>
      <c r="K561" s="49">
        <v>0</v>
      </c>
      <c r="L561" s="49">
        <v>0</v>
      </c>
      <c r="M561" s="45">
        <v>543</v>
      </c>
    </row>
    <row r="562" spans="1:13" x14ac:dyDescent="0.2">
      <c r="A562" s="11">
        <f t="shared" si="23"/>
        <v>0</v>
      </c>
      <c r="B562" s="74">
        <v>61848</v>
      </c>
      <c r="C562" s="83" t="s">
        <v>75</v>
      </c>
      <c r="D562" s="103">
        <v>0</v>
      </c>
      <c r="E562" s="48">
        <v>0</v>
      </c>
      <c r="F562" s="104" t="s">
        <v>75</v>
      </c>
      <c r="G562" s="49">
        <v>0</v>
      </c>
      <c r="H562" s="105" t="s">
        <v>75</v>
      </c>
      <c r="I562" s="49">
        <v>0</v>
      </c>
      <c r="J562" s="49"/>
      <c r="K562" s="49">
        <v>0</v>
      </c>
      <c r="L562" s="49">
        <v>0</v>
      </c>
      <c r="M562" s="45">
        <v>544</v>
      </c>
    </row>
    <row r="563" spans="1:13" x14ac:dyDescent="0.2">
      <c r="A563" s="11">
        <f t="shared" si="23"/>
        <v>0</v>
      </c>
      <c r="B563" s="74">
        <v>61879</v>
      </c>
      <c r="C563" s="83" t="s">
        <v>75</v>
      </c>
      <c r="D563" s="103">
        <v>0</v>
      </c>
      <c r="E563" s="48">
        <v>0</v>
      </c>
      <c r="F563" s="104" t="s">
        <v>75</v>
      </c>
      <c r="G563" s="49">
        <v>0</v>
      </c>
      <c r="H563" s="105" t="s">
        <v>75</v>
      </c>
      <c r="I563" s="49">
        <v>0</v>
      </c>
      <c r="J563" s="49"/>
      <c r="K563" s="49">
        <v>0</v>
      </c>
      <c r="L563" s="49">
        <v>0</v>
      </c>
      <c r="M563" s="45">
        <v>545</v>
      </c>
    </row>
    <row r="564" spans="1:13" x14ac:dyDescent="0.2">
      <c r="A564" s="11">
        <f t="shared" si="23"/>
        <v>0</v>
      </c>
      <c r="B564" s="74">
        <v>61909</v>
      </c>
      <c r="C564" s="83" t="s">
        <v>75</v>
      </c>
      <c r="D564" s="103">
        <v>0</v>
      </c>
      <c r="E564" s="48">
        <v>0</v>
      </c>
      <c r="F564" s="104" t="s">
        <v>75</v>
      </c>
      <c r="G564" s="49">
        <v>0</v>
      </c>
      <c r="H564" s="105" t="s">
        <v>75</v>
      </c>
      <c r="I564" s="49">
        <v>0</v>
      </c>
      <c r="J564" s="49"/>
      <c r="K564" s="49">
        <v>0</v>
      </c>
      <c r="L564" s="49">
        <v>0</v>
      </c>
      <c r="M564" s="45">
        <v>546</v>
      </c>
    </row>
    <row r="565" spans="1:13" x14ac:dyDescent="0.2">
      <c r="A565" s="11">
        <f t="shared" si="23"/>
        <v>0</v>
      </c>
      <c r="B565" s="74">
        <v>61940</v>
      </c>
      <c r="C565" s="83" t="s">
        <v>75</v>
      </c>
      <c r="D565" s="103">
        <v>0</v>
      </c>
      <c r="E565" s="48">
        <v>0</v>
      </c>
      <c r="F565" s="104" t="s">
        <v>75</v>
      </c>
      <c r="G565" s="49">
        <v>0</v>
      </c>
      <c r="H565" s="105" t="s">
        <v>75</v>
      </c>
      <c r="I565" s="49">
        <v>0</v>
      </c>
      <c r="J565" s="49"/>
      <c r="K565" s="49">
        <v>0</v>
      </c>
      <c r="L565" s="49">
        <v>0</v>
      </c>
      <c r="M565" s="45">
        <v>547</v>
      </c>
    </row>
    <row r="566" spans="1:13" x14ac:dyDescent="0.2">
      <c r="A566" s="11">
        <f t="shared" si="23"/>
        <v>0</v>
      </c>
      <c r="B566" s="74">
        <v>61971</v>
      </c>
      <c r="C566" s="83" t="s">
        <v>75</v>
      </c>
      <c r="D566" s="103">
        <v>0</v>
      </c>
      <c r="E566" s="48">
        <v>0</v>
      </c>
      <c r="F566" s="104" t="s">
        <v>75</v>
      </c>
      <c r="G566" s="49">
        <v>0</v>
      </c>
      <c r="H566" s="105" t="s">
        <v>75</v>
      </c>
      <c r="I566" s="49">
        <v>0</v>
      </c>
      <c r="J566" s="49"/>
      <c r="K566" s="49">
        <v>0</v>
      </c>
      <c r="L566" s="49">
        <v>0</v>
      </c>
      <c r="M566" s="45">
        <v>548</v>
      </c>
    </row>
    <row r="567" spans="1:13" x14ac:dyDescent="0.2">
      <c r="A567" s="11">
        <f t="shared" si="23"/>
        <v>0</v>
      </c>
      <c r="B567" s="74">
        <v>62001</v>
      </c>
      <c r="C567" s="83" t="s">
        <v>75</v>
      </c>
      <c r="D567" s="103">
        <v>0</v>
      </c>
      <c r="E567" s="48">
        <v>0</v>
      </c>
      <c r="F567" s="104" t="s">
        <v>75</v>
      </c>
      <c r="G567" s="49">
        <v>0</v>
      </c>
      <c r="H567" s="105" t="s">
        <v>75</v>
      </c>
      <c r="I567" s="49">
        <v>0</v>
      </c>
      <c r="J567" s="49"/>
      <c r="K567" s="49">
        <v>0</v>
      </c>
      <c r="L567" s="49">
        <v>0</v>
      </c>
      <c r="M567" s="45">
        <v>549</v>
      </c>
    </row>
    <row r="568" spans="1:13" x14ac:dyDescent="0.2">
      <c r="A568" s="11">
        <f t="shared" si="23"/>
        <v>0</v>
      </c>
      <c r="B568" s="74">
        <v>62032</v>
      </c>
      <c r="C568" s="83" t="s">
        <v>75</v>
      </c>
      <c r="D568" s="103">
        <v>0</v>
      </c>
      <c r="E568" s="48">
        <v>0</v>
      </c>
      <c r="F568" s="104" t="s">
        <v>75</v>
      </c>
      <c r="G568" s="49">
        <v>0</v>
      </c>
      <c r="H568" s="105" t="s">
        <v>75</v>
      </c>
      <c r="I568" s="49">
        <v>0</v>
      </c>
      <c r="J568" s="49"/>
      <c r="K568" s="49">
        <v>0</v>
      </c>
      <c r="L568" s="49">
        <v>0</v>
      </c>
      <c r="M568" s="45">
        <v>550</v>
      </c>
    </row>
    <row r="569" spans="1:13" x14ac:dyDescent="0.2">
      <c r="A569" s="11">
        <f t="shared" si="23"/>
        <v>0</v>
      </c>
      <c r="B569" s="74">
        <v>62062</v>
      </c>
      <c r="C569" s="83" t="s">
        <v>75</v>
      </c>
      <c r="D569" s="103">
        <v>0</v>
      </c>
      <c r="E569" s="48">
        <v>0</v>
      </c>
      <c r="F569" s="104" t="s">
        <v>75</v>
      </c>
      <c r="G569" s="49">
        <v>0</v>
      </c>
      <c r="H569" s="105" t="s">
        <v>75</v>
      </c>
      <c r="I569" s="49">
        <v>0</v>
      </c>
      <c r="J569" s="49"/>
      <c r="K569" s="49">
        <v>0</v>
      </c>
      <c r="L569" s="49">
        <v>0</v>
      </c>
      <c r="M569" s="45">
        <v>551</v>
      </c>
    </row>
    <row r="570" spans="1:13" x14ac:dyDescent="0.2">
      <c r="A570" s="11">
        <f t="shared" si="23"/>
        <v>0</v>
      </c>
      <c r="B570" s="74">
        <v>62093</v>
      </c>
      <c r="C570" s="83" t="s">
        <v>75</v>
      </c>
      <c r="D570" s="103">
        <v>0</v>
      </c>
      <c r="E570" s="48">
        <v>0</v>
      </c>
      <c r="F570" s="104" t="s">
        <v>75</v>
      </c>
      <c r="G570" s="49">
        <v>0</v>
      </c>
      <c r="H570" s="105" t="s">
        <v>75</v>
      </c>
      <c r="I570" s="49">
        <v>0</v>
      </c>
      <c r="J570" s="49"/>
      <c r="K570" s="49">
        <v>0</v>
      </c>
      <c r="L570" s="49">
        <v>0</v>
      </c>
      <c r="M570" s="45">
        <v>552</v>
      </c>
    </row>
    <row r="571" spans="1:13" x14ac:dyDescent="0.2">
      <c r="A571" s="11">
        <f t="shared" si="23"/>
        <v>0</v>
      </c>
      <c r="B571" s="74">
        <v>62124</v>
      </c>
      <c r="C571" s="83" t="s">
        <v>75</v>
      </c>
      <c r="D571" s="103">
        <v>0</v>
      </c>
      <c r="E571" s="48">
        <v>0</v>
      </c>
      <c r="F571" s="104" t="s">
        <v>75</v>
      </c>
      <c r="G571" s="49">
        <v>0</v>
      </c>
      <c r="H571" s="105" t="s">
        <v>75</v>
      </c>
      <c r="I571" s="49">
        <v>0</v>
      </c>
      <c r="J571" s="49"/>
      <c r="K571" s="49">
        <v>0</v>
      </c>
      <c r="L571" s="49">
        <v>0</v>
      </c>
      <c r="M571" s="45">
        <v>553</v>
      </c>
    </row>
    <row r="572" spans="1:13" x14ac:dyDescent="0.2">
      <c r="A572" s="11">
        <f t="shared" si="23"/>
        <v>0</v>
      </c>
      <c r="B572" s="74">
        <v>62152</v>
      </c>
      <c r="C572" s="83" t="s">
        <v>75</v>
      </c>
      <c r="D572" s="103">
        <v>0</v>
      </c>
      <c r="E572" s="48">
        <v>0</v>
      </c>
      <c r="F572" s="104" t="s">
        <v>75</v>
      </c>
      <c r="G572" s="49">
        <v>0</v>
      </c>
      <c r="H572" s="105" t="s">
        <v>75</v>
      </c>
      <c r="I572" s="49">
        <v>0</v>
      </c>
      <c r="J572" s="49"/>
      <c r="K572" s="49">
        <v>0</v>
      </c>
      <c r="L572" s="49">
        <v>0</v>
      </c>
      <c r="M572" s="45">
        <v>554</v>
      </c>
    </row>
    <row r="573" spans="1:13" x14ac:dyDescent="0.2">
      <c r="A573" s="11">
        <f t="shared" si="23"/>
        <v>0</v>
      </c>
      <c r="B573" s="74">
        <v>62183</v>
      </c>
      <c r="C573" s="83" t="s">
        <v>75</v>
      </c>
      <c r="D573" s="103">
        <v>0</v>
      </c>
      <c r="E573" s="48">
        <v>0</v>
      </c>
      <c r="F573" s="104" t="s">
        <v>75</v>
      </c>
      <c r="G573" s="49">
        <v>0</v>
      </c>
      <c r="H573" s="105" t="s">
        <v>75</v>
      </c>
      <c r="I573" s="49">
        <v>0</v>
      </c>
      <c r="J573" s="49"/>
      <c r="K573" s="49">
        <v>0</v>
      </c>
      <c r="L573" s="49">
        <v>0</v>
      </c>
      <c r="M573" s="45">
        <v>555</v>
      </c>
    </row>
    <row r="574" spans="1:13" x14ac:dyDescent="0.2">
      <c r="A574" s="11">
        <f t="shared" si="23"/>
        <v>0</v>
      </c>
      <c r="B574" s="74">
        <v>62213</v>
      </c>
      <c r="C574" s="83" t="s">
        <v>75</v>
      </c>
      <c r="D574" s="103">
        <v>0</v>
      </c>
      <c r="E574" s="48">
        <v>0</v>
      </c>
      <c r="F574" s="104" t="s">
        <v>75</v>
      </c>
      <c r="G574" s="49">
        <v>0</v>
      </c>
      <c r="H574" s="105" t="s">
        <v>75</v>
      </c>
      <c r="I574" s="49">
        <v>0</v>
      </c>
      <c r="J574" s="49"/>
      <c r="K574" s="49">
        <v>0</v>
      </c>
      <c r="L574" s="49">
        <v>0</v>
      </c>
      <c r="M574" s="45">
        <v>556</v>
      </c>
    </row>
    <row r="575" spans="1:13" x14ac:dyDescent="0.2">
      <c r="A575" s="11">
        <f t="shared" si="23"/>
        <v>0</v>
      </c>
      <c r="B575" s="74">
        <v>62244</v>
      </c>
      <c r="C575" s="83" t="s">
        <v>75</v>
      </c>
      <c r="D575" s="103">
        <v>0</v>
      </c>
      <c r="E575" s="48">
        <v>0</v>
      </c>
      <c r="F575" s="104" t="s">
        <v>75</v>
      </c>
      <c r="G575" s="49">
        <v>0</v>
      </c>
      <c r="H575" s="105" t="s">
        <v>75</v>
      </c>
      <c r="I575" s="49">
        <v>0</v>
      </c>
      <c r="J575" s="49"/>
      <c r="K575" s="49">
        <v>0</v>
      </c>
      <c r="L575" s="49">
        <v>0</v>
      </c>
      <c r="M575" s="45">
        <v>557</v>
      </c>
    </row>
    <row r="576" spans="1:13" x14ac:dyDescent="0.2">
      <c r="A576" s="11">
        <f t="shared" si="23"/>
        <v>0</v>
      </c>
      <c r="B576" s="74">
        <v>62274</v>
      </c>
      <c r="C576" s="83" t="s">
        <v>75</v>
      </c>
      <c r="D576" s="103">
        <v>0</v>
      </c>
      <c r="E576" s="48">
        <v>0</v>
      </c>
      <c r="F576" s="104" t="s">
        <v>75</v>
      </c>
      <c r="G576" s="49">
        <v>0</v>
      </c>
      <c r="H576" s="105" t="s">
        <v>75</v>
      </c>
      <c r="I576" s="49">
        <v>0</v>
      </c>
      <c r="J576" s="49"/>
      <c r="K576" s="49">
        <v>0</v>
      </c>
      <c r="L576" s="49">
        <v>0</v>
      </c>
      <c r="M576" s="45">
        <v>558</v>
      </c>
    </row>
    <row r="577" spans="1:13" x14ac:dyDescent="0.2">
      <c r="A577" s="11">
        <f t="shared" si="23"/>
        <v>0</v>
      </c>
      <c r="B577" s="74">
        <v>62305</v>
      </c>
      <c r="C577" s="83" t="s">
        <v>75</v>
      </c>
      <c r="D577" s="103">
        <v>0</v>
      </c>
      <c r="E577" s="48">
        <v>0</v>
      </c>
      <c r="F577" s="104" t="s">
        <v>75</v>
      </c>
      <c r="G577" s="49">
        <v>0</v>
      </c>
      <c r="H577" s="105" t="s">
        <v>75</v>
      </c>
      <c r="I577" s="49">
        <v>0</v>
      </c>
      <c r="J577" s="49"/>
      <c r="K577" s="49">
        <v>0</v>
      </c>
      <c r="L577" s="49">
        <v>0</v>
      </c>
      <c r="M577" s="45">
        <v>559</v>
      </c>
    </row>
    <row r="578" spans="1:13" x14ac:dyDescent="0.2">
      <c r="A578" s="11">
        <f t="shared" si="23"/>
        <v>0</v>
      </c>
      <c r="B578" s="74">
        <v>62336</v>
      </c>
      <c r="C578" s="83" t="s">
        <v>75</v>
      </c>
      <c r="D578" s="103">
        <v>0</v>
      </c>
      <c r="E578" s="48">
        <v>0</v>
      </c>
      <c r="F578" s="104" t="s">
        <v>75</v>
      </c>
      <c r="G578" s="49">
        <v>0</v>
      </c>
      <c r="H578" s="105" t="s">
        <v>75</v>
      </c>
      <c r="I578" s="49">
        <v>0</v>
      </c>
      <c r="J578" s="49"/>
      <c r="K578" s="49">
        <v>0</v>
      </c>
      <c r="L578" s="49">
        <v>0</v>
      </c>
      <c r="M578" s="45">
        <v>560</v>
      </c>
    </row>
    <row r="579" spans="1:13" x14ac:dyDescent="0.2">
      <c r="A579" s="11">
        <f t="shared" si="23"/>
        <v>0</v>
      </c>
      <c r="B579" s="74">
        <v>62366</v>
      </c>
      <c r="C579" s="83" t="s">
        <v>75</v>
      </c>
      <c r="D579" s="103">
        <v>0</v>
      </c>
      <c r="E579" s="48">
        <v>0</v>
      </c>
      <c r="F579" s="104" t="s">
        <v>75</v>
      </c>
      <c r="G579" s="49">
        <v>0</v>
      </c>
      <c r="H579" s="105" t="s">
        <v>75</v>
      </c>
      <c r="I579" s="49">
        <v>0</v>
      </c>
      <c r="J579" s="49"/>
      <c r="K579" s="49">
        <v>0</v>
      </c>
      <c r="L579" s="49">
        <v>0</v>
      </c>
      <c r="M579" s="45">
        <v>561</v>
      </c>
    </row>
    <row r="580" spans="1:13" x14ac:dyDescent="0.2">
      <c r="A580" s="11">
        <f t="shared" si="23"/>
        <v>0</v>
      </c>
      <c r="B580" s="74">
        <v>62397</v>
      </c>
      <c r="C580" s="83" t="s">
        <v>75</v>
      </c>
      <c r="D580" s="103">
        <v>0</v>
      </c>
      <c r="E580" s="48">
        <v>0</v>
      </c>
      <c r="F580" s="104" t="s">
        <v>75</v>
      </c>
      <c r="G580" s="49">
        <v>0</v>
      </c>
      <c r="H580" s="105" t="s">
        <v>75</v>
      </c>
      <c r="I580" s="49">
        <v>0</v>
      </c>
      <c r="J580" s="49"/>
      <c r="K580" s="49">
        <v>0</v>
      </c>
      <c r="L580" s="49">
        <v>0</v>
      </c>
      <c r="M580" s="45">
        <v>562</v>
      </c>
    </row>
    <row r="581" spans="1:13" x14ac:dyDescent="0.2">
      <c r="A581" s="11">
        <f t="shared" si="23"/>
        <v>0</v>
      </c>
      <c r="B581" s="74">
        <v>62427</v>
      </c>
      <c r="C581" s="83" t="s">
        <v>75</v>
      </c>
      <c r="D581" s="103">
        <v>0</v>
      </c>
      <c r="E581" s="48">
        <v>0</v>
      </c>
      <c r="F581" s="104" t="s">
        <v>75</v>
      </c>
      <c r="G581" s="49">
        <v>0</v>
      </c>
      <c r="H581" s="105" t="s">
        <v>75</v>
      </c>
      <c r="I581" s="49">
        <v>0</v>
      </c>
      <c r="J581" s="49"/>
      <c r="K581" s="49">
        <v>0</v>
      </c>
      <c r="L581" s="49">
        <v>0</v>
      </c>
      <c r="M581" s="45">
        <v>563</v>
      </c>
    </row>
    <row r="582" spans="1:13" x14ac:dyDescent="0.2">
      <c r="A582" s="11">
        <f t="shared" si="23"/>
        <v>0</v>
      </c>
      <c r="B582" s="74">
        <v>62458</v>
      </c>
      <c r="C582" s="83" t="s">
        <v>75</v>
      </c>
      <c r="D582" s="103">
        <v>0</v>
      </c>
      <c r="E582" s="48">
        <v>0</v>
      </c>
      <c r="F582" s="104" t="s">
        <v>75</v>
      </c>
      <c r="G582" s="49">
        <v>0</v>
      </c>
      <c r="H582" s="105" t="s">
        <v>75</v>
      </c>
      <c r="I582" s="49">
        <v>0</v>
      </c>
      <c r="J582" s="49"/>
      <c r="K582" s="49">
        <v>0</v>
      </c>
      <c r="L582" s="49">
        <v>0</v>
      </c>
      <c r="M582" s="45">
        <v>564</v>
      </c>
    </row>
    <row r="583" spans="1:13" x14ac:dyDescent="0.2">
      <c r="A583" s="11">
        <f t="shared" si="23"/>
        <v>0</v>
      </c>
      <c r="B583" s="74">
        <v>62489</v>
      </c>
      <c r="C583" s="83" t="s">
        <v>75</v>
      </c>
      <c r="D583" s="103">
        <v>0</v>
      </c>
      <c r="E583" s="48">
        <v>0</v>
      </c>
      <c r="F583" s="104" t="s">
        <v>75</v>
      </c>
      <c r="G583" s="49">
        <v>0</v>
      </c>
      <c r="H583" s="105" t="s">
        <v>75</v>
      </c>
      <c r="I583" s="49">
        <v>0</v>
      </c>
      <c r="J583" s="49"/>
      <c r="K583" s="49">
        <v>0</v>
      </c>
      <c r="L583" s="49">
        <v>0</v>
      </c>
      <c r="M583" s="45">
        <v>565</v>
      </c>
    </row>
    <row r="584" spans="1:13" x14ac:dyDescent="0.2">
      <c r="A584" s="11">
        <f t="shared" si="23"/>
        <v>0</v>
      </c>
      <c r="B584" s="74">
        <v>62517</v>
      </c>
      <c r="C584" s="83" t="s">
        <v>75</v>
      </c>
      <c r="D584" s="103">
        <v>0</v>
      </c>
      <c r="E584" s="48">
        <v>0</v>
      </c>
      <c r="F584" s="104" t="s">
        <v>75</v>
      </c>
      <c r="G584" s="49">
        <v>0</v>
      </c>
      <c r="H584" s="105" t="s">
        <v>75</v>
      </c>
      <c r="I584" s="49">
        <v>0</v>
      </c>
      <c r="J584" s="49"/>
      <c r="K584" s="49">
        <v>0</v>
      </c>
      <c r="L584" s="49">
        <v>0</v>
      </c>
      <c r="M584" s="45">
        <v>566</v>
      </c>
    </row>
    <row r="585" spans="1:13" x14ac:dyDescent="0.2">
      <c r="A585" s="11">
        <f t="shared" si="23"/>
        <v>0</v>
      </c>
      <c r="B585" s="74">
        <v>62548</v>
      </c>
      <c r="C585" s="83" t="s">
        <v>75</v>
      </c>
      <c r="D585" s="103">
        <v>0</v>
      </c>
      <c r="E585" s="48">
        <v>0</v>
      </c>
      <c r="F585" s="104" t="s">
        <v>75</v>
      </c>
      <c r="G585" s="49">
        <v>0</v>
      </c>
      <c r="H585" s="105" t="s">
        <v>75</v>
      </c>
      <c r="I585" s="49">
        <v>0</v>
      </c>
      <c r="J585" s="49"/>
      <c r="K585" s="49">
        <v>0</v>
      </c>
      <c r="L585" s="49">
        <v>0</v>
      </c>
      <c r="M585" s="45">
        <v>567</v>
      </c>
    </row>
    <row r="586" spans="1:13" x14ac:dyDescent="0.2">
      <c r="A586" s="11">
        <f t="shared" si="23"/>
        <v>0</v>
      </c>
      <c r="B586" s="74">
        <v>62578</v>
      </c>
      <c r="C586" s="83" t="s">
        <v>75</v>
      </c>
      <c r="D586" s="103">
        <v>0</v>
      </c>
      <c r="E586" s="48">
        <v>0</v>
      </c>
      <c r="F586" s="104" t="s">
        <v>75</v>
      </c>
      <c r="G586" s="49">
        <v>0</v>
      </c>
      <c r="H586" s="105" t="s">
        <v>75</v>
      </c>
      <c r="I586" s="49">
        <v>0</v>
      </c>
      <c r="J586" s="49"/>
      <c r="K586" s="49">
        <v>0</v>
      </c>
      <c r="L586" s="49">
        <v>0</v>
      </c>
      <c r="M586" s="45">
        <v>568</v>
      </c>
    </row>
    <row r="587" spans="1:13" x14ac:dyDescent="0.2">
      <c r="A587" s="11">
        <f t="shared" ref="A587:A617" si="24">IF(E587&gt;0,1,0)</f>
        <v>0</v>
      </c>
      <c r="B587" s="74">
        <v>62609</v>
      </c>
      <c r="C587" s="83" t="s">
        <v>75</v>
      </c>
      <c r="D587" s="103">
        <v>0</v>
      </c>
      <c r="E587" s="48">
        <v>0</v>
      </c>
      <c r="F587" s="104" t="s">
        <v>75</v>
      </c>
      <c r="G587" s="49">
        <v>0</v>
      </c>
      <c r="H587" s="105" t="s">
        <v>75</v>
      </c>
      <c r="I587" s="49">
        <v>0</v>
      </c>
      <c r="J587" s="49"/>
      <c r="K587" s="49">
        <v>0</v>
      </c>
      <c r="L587" s="49">
        <v>0</v>
      </c>
      <c r="M587" s="45">
        <v>569</v>
      </c>
    </row>
    <row r="588" spans="1:13" x14ac:dyDescent="0.2">
      <c r="A588" s="11">
        <f t="shared" si="24"/>
        <v>0</v>
      </c>
      <c r="B588" s="74">
        <v>62639</v>
      </c>
      <c r="C588" s="83" t="s">
        <v>75</v>
      </c>
      <c r="D588" s="103">
        <v>0</v>
      </c>
      <c r="E588" s="48">
        <v>0</v>
      </c>
      <c r="F588" s="104" t="s">
        <v>75</v>
      </c>
      <c r="G588" s="49">
        <v>0</v>
      </c>
      <c r="H588" s="105" t="s">
        <v>75</v>
      </c>
      <c r="I588" s="49">
        <v>0</v>
      </c>
      <c r="J588" s="49"/>
      <c r="K588" s="49">
        <v>0</v>
      </c>
      <c r="L588" s="49">
        <v>0</v>
      </c>
      <c r="M588" s="45">
        <v>570</v>
      </c>
    </row>
    <row r="589" spans="1:13" x14ac:dyDescent="0.2">
      <c r="A589" s="11">
        <f t="shared" si="24"/>
        <v>0</v>
      </c>
      <c r="B589" s="74">
        <v>62670</v>
      </c>
      <c r="C589" s="83" t="s">
        <v>75</v>
      </c>
      <c r="D589" s="103">
        <v>0</v>
      </c>
      <c r="E589" s="48">
        <v>0</v>
      </c>
      <c r="F589" s="104" t="s">
        <v>75</v>
      </c>
      <c r="G589" s="49">
        <v>0</v>
      </c>
      <c r="H589" s="105" t="s">
        <v>75</v>
      </c>
      <c r="I589" s="49">
        <v>0</v>
      </c>
      <c r="J589" s="49"/>
      <c r="K589" s="49">
        <v>0</v>
      </c>
      <c r="L589" s="49">
        <v>0</v>
      </c>
      <c r="M589" s="45">
        <v>571</v>
      </c>
    </row>
    <row r="590" spans="1:13" x14ac:dyDescent="0.2">
      <c r="A590" s="11">
        <f t="shared" si="24"/>
        <v>0</v>
      </c>
      <c r="B590" s="74">
        <v>62701</v>
      </c>
      <c r="C590" s="83" t="s">
        <v>75</v>
      </c>
      <c r="D590" s="103">
        <v>0</v>
      </c>
      <c r="E590" s="48">
        <v>0</v>
      </c>
      <c r="F590" s="104" t="s">
        <v>75</v>
      </c>
      <c r="G590" s="49">
        <v>0</v>
      </c>
      <c r="H590" s="105" t="s">
        <v>75</v>
      </c>
      <c r="I590" s="49">
        <v>0</v>
      </c>
      <c r="J590" s="49"/>
      <c r="K590" s="49">
        <v>0</v>
      </c>
      <c r="L590" s="49">
        <v>0</v>
      </c>
      <c r="M590" s="45">
        <v>572</v>
      </c>
    </row>
    <row r="591" spans="1:13" x14ac:dyDescent="0.2">
      <c r="A591" s="11">
        <f t="shared" si="24"/>
        <v>0</v>
      </c>
      <c r="B591" s="74">
        <v>62731</v>
      </c>
      <c r="C591" s="83" t="s">
        <v>75</v>
      </c>
      <c r="D591" s="103">
        <v>0</v>
      </c>
      <c r="E591" s="48">
        <v>0</v>
      </c>
      <c r="F591" s="104" t="s">
        <v>75</v>
      </c>
      <c r="G591" s="49">
        <v>0</v>
      </c>
      <c r="H591" s="105" t="s">
        <v>75</v>
      </c>
      <c r="I591" s="49">
        <v>0</v>
      </c>
      <c r="J591" s="49"/>
      <c r="K591" s="49">
        <v>0</v>
      </c>
      <c r="L591" s="49">
        <v>0</v>
      </c>
      <c r="M591" s="45">
        <v>573</v>
      </c>
    </row>
    <row r="592" spans="1:13" x14ac:dyDescent="0.2">
      <c r="A592" s="11">
        <f t="shared" si="24"/>
        <v>0</v>
      </c>
      <c r="B592" s="74">
        <v>62762</v>
      </c>
      <c r="C592" s="83" t="s">
        <v>75</v>
      </c>
      <c r="D592" s="103">
        <v>0</v>
      </c>
      <c r="E592" s="48">
        <v>0</v>
      </c>
      <c r="F592" s="104" t="s">
        <v>75</v>
      </c>
      <c r="G592" s="49">
        <v>0</v>
      </c>
      <c r="H592" s="105" t="s">
        <v>75</v>
      </c>
      <c r="I592" s="49">
        <v>0</v>
      </c>
      <c r="J592" s="49"/>
      <c r="K592" s="49">
        <v>0</v>
      </c>
      <c r="L592" s="49">
        <v>0</v>
      </c>
      <c r="M592" s="45">
        <v>574</v>
      </c>
    </row>
    <row r="593" spans="1:13" x14ac:dyDescent="0.2">
      <c r="A593" s="11">
        <f t="shared" si="24"/>
        <v>0</v>
      </c>
      <c r="B593" s="74">
        <v>62792</v>
      </c>
      <c r="C593" s="83" t="s">
        <v>75</v>
      </c>
      <c r="D593" s="103">
        <v>0</v>
      </c>
      <c r="E593" s="48">
        <v>0</v>
      </c>
      <c r="F593" s="104" t="s">
        <v>75</v>
      </c>
      <c r="G593" s="49">
        <v>0</v>
      </c>
      <c r="H593" s="105" t="s">
        <v>75</v>
      </c>
      <c r="I593" s="49">
        <v>0</v>
      </c>
      <c r="J593" s="49"/>
      <c r="K593" s="49">
        <v>0</v>
      </c>
      <c r="L593" s="49">
        <v>0</v>
      </c>
      <c r="M593" s="45">
        <v>575</v>
      </c>
    </row>
    <row r="594" spans="1:13" x14ac:dyDescent="0.2">
      <c r="A594" s="11">
        <f t="shared" si="24"/>
        <v>0</v>
      </c>
      <c r="B594" s="74">
        <v>62823</v>
      </c>
      <c r="C594" s="83" t="s">
        <v>75</v>
      </c>
      <c r="D594" s="103">
        <v>0</v>
      </c>
      <c r="E594" s="48">
        <v>0</v>
      </c>
      <c r="F594" s="104" t="s">
        <v>75</v>
      </c>
      <c r="G594" s="49">
        <v>0</v>
      </c>
      <c r="H594" s="105" t="s">
        <v>75</v>
      </c>
      <c r="I594" s="49">
        <v>0</v>
      </c>
      <c r="J594" s="49"/>
      <c r="K594" s="49">
        <v>0</v>
      </c>
      <c r="L594" s="49">
        <v>0</v>
      </c>
      <c r="M594" s="45">
        <v>576</v>
      </c>
    </row>
    <row r="595" spans="1:13" x14ac:dyDescent="0.2">
      <c r="A595" s="11">
        <f t="shared" si="24"/>
        <v>0</v>
      </c>
      <c r="B595" s="74">
        <v>62854</v>
      </c>
      <c r="C595" s="83" t="s">
        <v>75</v>
      </c>
      <c r="D595" s="103">
        <v>0</v>
      </c>
      <c r="E595" s="48">
        <v>0</v>
      </c>
      <c r="F595" s="104" t="s">
        <v>75</v>
      </c>
      <c r="G595" s="49">
        <v>0</v>
      </c>
      <c r="H595" s="105" t="s">
        <v>75</v>
      </c>
      <c r="I595" s="49">
        <v>0</v>
      </c>
      <c r="J595" s="49"/>
      <c r="K595" s="49">
        <v>0</v>
      </c>
      <c r="L595" s="49">
        <v>0</v>
      </c>
      <c r="M595" s="45">
        <v>577</v>
      </c>
    </row>
    <row r="596" spans="1:13" x14ac:dyDescent="0.2">
      <c r="A596" s="11">
        <f t="shared" si="24"/>
        <v>0</v>
      </c>
      <c r="B596" s="74">
        <v>62883</v>
      </c>
      <c r="C596" s="83" t="s">
        <v>75</v>
      </c>
      <c r="D596" s="103">
        <v>0</v>
      </c>
      <c r="E596" s="48">
        <v>0</v>
      </c>
      <c r="F596" s="104" t="s">
        <v>75</v>
      </c>
      <c r="G596" s="49">
        <v>0</v>
      </c>
      <c r="H596" s="105" t="s">
        <v>75</v>
      </c>
      <c r="I596" s="49">
        <v>0</v>
      </c>
      <c r="J596" s="49"/>
      <c r="K596" s="49">
        <v>0</v>
      </c>
      <c r="L596" s="49">
        <v>0</v>
      </c>
      <c r="M596" s="45">
        <v>578</v>
      </c>
    </row>
    <row r="597" spans="1:13" x14ac:dyDescent="0.2">
      <c r="A597" s="11">
        <f t="shared" si="24"/>
        <v>0</v>
      </c>
      <c r="B597" s="74">
        <v>62914</v>
      </c>
      <c r="C597" s="83" t="s">
        <v>75</v>
      </c>
      <c r="D597" s="103">
        <v>0</v>
      </c>
      <c r="E597" s="48">
        <v>0</v>
      </c>
      <c r="F597" s="104" t="s">
        <v>75</v>
      </c>
      <c r="G597" s="49">
        <v>0</v>
      </c>
      <c r="H597" s="105" t="s">
        <v>75</v>
      </c>
      <c r="I597" s="49">
        <v>0</v>
      </c>
      <c r="J597" s="49"/>
      <c r="K597" s="49">
        <v>0</v>
      </c>
      <c r="L597" s="49">
        <v>0</v>
      </c>
      <c r="M597" s="45">
        <v>579</v>
      </c>
    </row>
    <row r="598" spans="1:13" x14ac:dyDescent="0.2">
      <c r="A598" s="11">
        <f t="shared" si="24"/>
        <v>0</v>
      </c>
      <c r="B598" s="74">
        <v>62944</v>
      </c>
      <c r="C598" s="83" t="s">
        <v>75</v>
      </c>
      <c r="D598" s="103">
        <v>0</v>
      </c>
      <c r="E598" s="48">
        <v>0</v>
      </c>
      <c r="F598" s="104" t="s">
        <v>75</v>
      </c>
      <c r="G598" s="49">
        <v>0</v>
      </c>
      <c r="H598" s="105" t="s">
        <v>75</v>
      </c>
      <c r="I598" s="49">
        <v>0</v>
      </c>
      <c r="J598" s="49"/>
      <c r="K598" s="49">
        <v>0</v>
      </c>
      <c r="L598" s="49">
        <v>0</v>
      </c>
      <c r="M598" s="45">
        <v>580</v>
      </c>
    </row>
    <row r="599" spans="1:13" x14ac:dyDescent="0.2">
      <c r="A599" s="11">
        <f t="shared" si="24"/>
        <v>0</v>
      </c>
      <c r="B599" s="74">
        <v>62975</v>
      </c>
      <c r="C599" s="83" t="s">
        <v>75</v>
      </c>
      <c r="D599" s="103">
        <v>0</v>
      </c>
      <c r="E599" s="48">
        <v>0</v>
      </c>
      <c r="F599" s="104" t="s">
        <v>75</v>
      </c>
      <c r="G599" s="49">
        <v>0</v>
      </c>
      <c r="H599" s="105" t="s">
        <v>75</v>
      </c>
      <c r="I599" s="49">
        <v>0</v>
      </c>
      <c r="J599" s="49"/>
      <c r="K599" s="49">
        <v>0</v>
      </c>
      <c r="L599" s="49">
        <v>0</v>
      </c>
      <c r="M599" s="45">
        <v>581</v>
      </c>
    </row>
    <row r="600" spans="1:13" x14ac:dyDescent="0.2">
      <c r="A600" s="11">
        <f t="shared" si="24"/>
        <v>0</v>
      </c>
      <c r="B600" s="74">
        <v>63005</v>
      </c>
      <c r="C600" s="83" t="s">
        <v>75</v>
      </c>
      <c r="D600" s="103">
        <v>0</v>
      </c>
      <c r="E600" s="48">
        <v>0</v>
      </c>
      <c r="F600" s="104" t="s">
        <v>75</v>
      </c>
      <c r="G600" s="49">
        <v>0</v>
      </c>
      <c r="H600" s="105" t="s">
        <v>75</v>
      </c>
      <c r="I600" s="49">
        <v>0</v>
      </c>
      <c r="J600" s="49"/>
      <c r="K600" s="49">
        <v>0</v>
      </c>
      <c r="L600" s="49">
        <v>0</v>
      </c>
      <c r="M600" s="45">
        <v>582</v>
      </c>
    </row>
    <row r="601" spans="1:13" x14ac:dyDescent="0.2">
      <c r="A601" s="11">
        <f t="shared" si="24"/>
        <v>0</v>
      </c>
      <c r="B601" s="74">
        <v>63036</v>
      </c>
      <c r="C601" s="83" t="s">
        <v>75</v>
      </c>
      <c r="D601" s="103">
        <v>0</v>
      </c>
      <c r="E601" s="48">
        <v>0</v>
      </c>
      <c r="F601" s="104" t="s">
        <v>75</v>
      </c>
      <c r="G601" s="49">
        <v>0</v>
      </c>
      <c r="H601" s="105" t="s">
        <v>75</v>
      </c>
      <c r="I601" s="49">
        <v>0</v>
      </c>
      <c r="J601" s="49"/>
      <c r="K601" s="49">
        <v>0</v>
      </c>
      <c r="L601" s="49">
        <v>0</v>
      </c>
      <c r="M601" s="45">
        <v>583</v>
      </c>
    </row>
    <row r="602" spans="1:13" x14ac:dyDescent="0.2">
      <c r="A602" s="11">
        <f t="shared" si="24"/>
        <v>0</v>
      </c>
      <c r="B602" s="74">
        <v>63067</v>
      </c>
      <c r="C602" s="83" t="s">
        <v>75</v>
      </c>
      <c r="D602" s="103">
        <v>0</v>
      </c>
      <c r="E602" s="48">
        <v>0</v>
      </c>
      <c r="F602" s="104" t="s">
        <v>75</v>
      </c>
      <c r="G602" s="49">
        <v>0</v>
      </c>
      <c r="H602" s="105" t="s">
        <v>75</v>
      </c>
      <c r="I602" s="49">
        <v>0</v>
      </c>
      <c r="J602" s="49"/>
      <c r="K602" s="49">
        <v>0</v>
      </c>
      <c r="L602" s="49">
        <v>0</v>
      </c>
      <c r="M602" s="45">
        <v>584</v>
      </c>
    </row>
    <row r="603" spans="1:13" x14ac:dyDescent="0.2">
      <c r="A603" s="11">
        <f t="shared" si="24"/>
        <v>0</v>
      </c>
      <c r="B603" s="74">
        <v>63097</v>
      </c>
      <c r="C603" s="83" t="s">
        <v>75</v>
      </c>
      <c r="D603" s="103">
        <v>0</v>
      </c>
      <c r="E603" s="48">
        <v>0</v>
      </c>
      <c r="F603" s="104" t="s">
        <v>75</v>
      </c>
      <c r="G603" s="49">
        <v>0</v>
      </c>
      <c r="H603" s="105" t="s">
        <v>75</v>
      </c>
      <c r="I603" s="49">
        <v>0</v>
      </c>
      <c r="J603" s="49"/>
      <c r="K603" s="49">
        <v>0</v>
      </c>
      <c r="L603" s="49">
        <v>0</v>
      </c>
      <c r="M603" s="45">
        <v>585</v>
      </c>
    </row>
    <row r="604" spans="1:13" x14ac:dyDescent="0.2">
      <c r="A604" s="11">
        <f t="shared" si="24"/>
        <v>0</v>
      </c>
      <c r="B604" s="74">
        <v>63128</v>
      </c>
      <c r="C604" s="83" t="s">
        <v>75</v>
      </c>
      <c r="D604" s="103">
        <v>0</v>
      </c>
      <c r="E604" s="48">
        <v>0</v>
      </c>
      <c r="F604" s="104" t="s">
        <v>75</v>
      </c>
      <c r="G604" s="49">
        <v>0</v>
      </c>
      <c r="H604" s="105" t="s">
        <v>75</v>
      </c>
      <c r="I604" s="49">
        <v>0</v>
      </c>
      <c r="J604" s="49"/>
      <c r="K604" s="49">
        <v>0</v>
      </c>
      <c r="L604" s="49">
        <v>0</v>
      </c>
      <c r="M604" s="45">
        <v>586</v>
      </c>
    </row>
    <row r="605" spans="1:13" x14ac:dyDescent="0.2">
      <c r="A605" s="11">
        <f t="shared" si="24"/>
        <v>0</v>
      </c>
      <c r="B605" s="74">
        <v>63158</v>
      </c>
      <c r="C605" s="83" t="s">
        <v>75</v>
      </c>
      <c r="D605" s="103">
        <v>0</v>
      </c>
      <c r="E605" s="48">
        <v>0</v>
      </c>
      <c r="F605" s="104" t="s">
        <v>75</v>
      </c>
      <c r="G605" s="49">
        <v>0</v>
      </c>
      <c r="H605" s="105" t="s">
        <v>75</v>
      </c>
      <c r="I605" s="49">
        <v>0</v>
      </c>
      <c r="J605" s="49"/>
      <c r="K605" s="49">
        <v>0</v>
      </c>
      <c r="L605" s="49">
        <v>0</v>
      </c>
      <c r="M605" s="45">
        <v>587</v>
      </c>
    </row>
    <row r="606" spans="1:13" x14ac:dyDescent="0.2">
      <c r="A606" s="11">
        <f t="shared" si="24"/>
        <v>0</v>
      </c>
      <c r="B606" s="74">
        <v>63189</v>
      </c>
      <c r="C606" s="83" t="s">
        <v>75</v>
      </c>
      <c r="D606" s="103">
        <v>0</v>
      </c>
      <c r="E606" s="48">
        <v>0</v>
      </c>
      <c r="F606" s="104" t="s">
        <v>75</v>
      </c>
      <c r="G606" s="49">
        <v>0</v>
      </c>
      <c r="H606" s="105" t="s">
        <v>75</v>
      </c>
      <c r="I606" s="49">
        <v>0</v>
      </c>
      <c r="J606" s="49"/>
      <c r="K606" s="49">
        <v>0</v>
      </c>
      <c r="L606" s="49">
        <v>0</v>
      </c>
      <c r="M606" s="45">
        <v>588</v>
      </c>
    </row>
    <row r="607" spans="1:13" x14ac:dyDescent="0.2">
      <c r="A607" s="11">
        <f t="shared" si="24"/>
        <v>0</v>
      </c>
      <c r="B607" s="74">
        <v>63220</v>
      </c>
      <c r="C607" s="83" t="s">
        <v>75</v>
      </c>
      <c r="D607" s="103">
        <v>0</v>
      </c>
      <c r="E607" s="48">
        <v>0</v>
      </c>
      <c r="F607" s="104" t="s">
        <v>75</v>
      </c>
      <c r="G607" s="49">
        <v>0</v>
      </c>
      <c r="H607" s="105" t="s">
        <v>75</v>
      </c>
      <c r="I607" s="49">
        <v>0</v>
      </c>
      <c r="J607" s="49"/>
      <c r="K607" s="49">
        <v>0</v>
      </c>
      <c r="L607" s="49">
        <v>0</v>
      </c>
      <c r="M607" s="45">
        <v>589</v>
      </c>
    </row>
    <row r="608" spans="1:13" x14ac:dyDescent="0.2">
      <c r="A608" s="11">
        <f t="shared" si="24"/>
        <v>0</v>
      </c>
      <c r="B608" s="74">
        <v>63248</v>
      </c>
      <c r="C608" s="83" t="s">
        <v>75</v>
      </c>
      <c r="D608" s="103">
        <v>0</v>
      </c>
      <c r="E608" s="48">
        <v>0</v>
      </c>
      <c r="F608" s="104" t="s">
        <v>75</v>
      </c>
      <c r="G608" s="49">
        <v>0</v>
      </c>
      <c r="H608" s="105" t="s">
        <v>75</v>
      </c>
      <c r="I608" s="49">
        <v>0</v>
      </c>
      <c r="J608" s="49"/>
      <c r="K608" s="49">
        <v>0</v>
      </c>
      <c r="L608" s="49">
        <v>0</v>
      </c>
      <c r="M608" s="45">
        <v>590</v>
      </c>
    </row>
    <row r="609" spans="1:13" x14ac:dyDescent="0.2">
      <c r="A609" s="11">
        <f t="shared" si="24"/>
        <v>0</v>
      </c>
      <c r="B609" s="74">
        <v>63279</v>
      </c>
      <c r="C609" s="83" t="s">
        <v>75</v>
      </c>
      <c r="D609" s="103">
        <v>0</v>
      </c>
      <c r="E609" s="48">
        <v>0</v>
      </c>
      <c r="F609" s="104" t="s">
        <v>75</v>
      </c>
      <c r="G609" s="49">
        <v>0</v>
      </c>
      <c r="H609" s="105" t="s">
        <v>75</v>
      </c>
      <c r="I609" s="49">
        <v>0</v>
      </c>
      <c r="J609" s="49"/>
      <c r="K609" s="49">
        <v>0</v>
      </c>
      <c r="L609" s="49">
        <v>0</v>
      </c>
      <c r="M609" s="45">
        <v>591</v>
      </c>
    </row>
    <row r="610" spans="1:13" x14ac:dyDescent="0.2">
      <c r="A610" s="11">
        <f t="shared" si="24"/>
        <v>0</v>
      </c>
      <c r="B610" s="74">
        <v>63309</v>
      </c>
      <c r="C610" s="83" t="s">
        <v>75</v>
      </c>
      <c r="D610" s="103">
        <v>0</v>
      </c>
      <c r="E610" s="48">
        <v>0</v>
      </c>
      <c r="F610" s="104" t="s">
        <v>75</v>
      </c>
      <c r="G610" s="49">
        <v>0</v>
      </c>
      <c r="H610" s="105" t="s">
        <v>75</v>
      </c>
      <c r="I610" s="49">
        <v>0</v>
      </c>
      <c r="J610" s="49"/>
      <c r="K610" s="49">
        <v>0</v>
      </c>
      <c r="L610" s="49">
        <v>0</v>
      </c>
      <c r="M610" s="45">
        <v>592</v>
      </c>
    </row>
    <row r="611" spans="1:13" x14ac:dyDescent="0.2">
      <c r="A611" s="11">
        <f t="shared" si="24"/>
        <v>0</v>
      </c>
      <c r="B611" s="74">
        <v>63340</v>
      </c>
      <c r="C611" s="83" t="s">
        <v>75</v>
      </c>
      <c r="D611" s="103">
        <v>0</v>
      </c>
      <c r="E611" s="48">
        <v>0</v>
      </c>
      <c r="F611" s="104" t="s">
        <v>75</v>
      </c>
      <c r="G611" s="49">
        <v>0</v>
      </c>
      <c r="H611" s="105" t="s">
        <v>75</v>
      </c>
      <c r="I611" s="49">
        <v>0</v>
      </c>
      <c r="J611" s="49"/>
      <c r="K611" s="49">
        <v>0</v>
      </c>
      <c r="L611" s="49">
        <v>0</v>
      </c>
      <c r="M611" s="45">
        <v>593</v>
      </c>
    </row>
    <row r="612" spans="1:13" x14ac:dyDescent="0.2">
      <c r="A612" s="11">
        <f t="shared" si="24"/>
        <v>0</v>
      </c>
      <c r="B612" s="74">
        <v>63370</v>
      </c>
      <c r="C612" s="83" t="s">
        <v>75</v>
      </c>
      <c r="D612" s="103">
        <v>0</v>
      </c>
      <c r="E612" s="48">
        <v>0</v>
      </c>
      <c r="F612" s="104" t="s">
        <v>75</v>
      </c>
      <c r="G612" s="49">
        <v>0</v>
      </c>
      <c r="H612" s="105" t="s">
        <v>75</v>
      </c>
      <c r="I612" s="49">
        <v>0</v>
      </c>
      <c r="J612" s="49"/>
      <c r="K612" s="49">
        <v>0</v>
      </c>
      <c r="L612" s="49">
        <v>0</v>
      </c>
      <c r="M612" s="45">
        <v>594</v>
      </c>
    </row>
    <row r="613" spans="1:13" x14ac:dyDescent="0.2">
      <c r="A613" s="11">
        <f t="shared" si="24"/>
        <v>0</v>
      </c>
      <c r="B613" s="74">
        <v>63401</v>
      </c>
      <c r="C613" s="83" t="s">
        <v>75</v>
      </c>
      <c r="D613" s="103">
        <v>0</v>
      </c>
      <c r="E613" s="48">
        <v>0</v>
      </c>
      <c r="F613" s="104" t="s">
        <v>75</v>
      </c>
      <c r="G613" s="49">
        <v>0</v>
      </c>
      <c r="H613" s="105" t="s">
        <v>75</v>
      </c>
      <c r="I613" s="49">
        <v>0</v>
      </c>
      <c r="J613" s="49"/>
      <c r="K613" s="49">
        <v>0</v>
      </c>
      <c r="L613" s="49">
        <v>0</v>
      </c>
      <c r="M613" s="45">
        <v>595</v>
      </c>
    </row>
    <row r="614" spans="1:13" x14ac:dyDescent="0.2">
      <c r="A614" s="11">
        <f t="shared" si="24"/>
        <v>0</v>
      </c>
      <c r="B614" s="74">
        <v>63432</v>
      </c>
      <c r="C614" s="83" t="s">
        <v>75</v>
      </c>
      <c r="D614" s="103">
        <v>0</v>
      </c>
      <c r="E614" s="48">
        <v>0</v>
      </c>
      <c r="F614" s="104" t="s">
        <v>75</v>
      </c>
      <c r="G614" s="49">
        <v>0</v>
      </c>
      <c r="H614" s="105" t="s">
        <v>75</v>
      </c>
      <c r="I614" s="49">
        <v>0</v>
      </c>
      <c r="J614" s="49"/>
      <c r="K614" s="49">
        <v>0</v>
      </c>
      <c r="L614" s="49">
        <v>0</v>
      </c>
      <c r="M614" s="45">
        <v>596</v>
      </c>
    </row>
    <row r="615" spans="1:13" x14ac:dyDescent="0.2">
      <c r="A615" s="11">
        <f t="shared" si="24"/>
        <v>0</v>
      </c>
      <c r="B615" s="74">
        <v>63462</v>
      </c>
      <c r="C615" s="83" t="s">
        <v>75</v>
      </c>
      <c r="D615" s="103">
        <v>0</v>
      </c>
      <c r="E615" s="48">
        <v>0</v>
      </c>
      <c r="F615" s="104" t="s">
        <v>75</v>
      </c>
      <c r="G615" s="49">
        <v>0</v>
      </c>
      <c r="H615" s="105" t="s">
        <v>75</v>
      </c>
      <c r="I615" s="49">
        <v>0</v>
      </c>
      <c r="J615" s="49"/>
      <c r="K615" s="49">
        <v>0</v>
      </c>
      <c r="L615" s="49">
        <v>0</v>
      </c>
      <c r="M615" s="45">
        <v>597</v>
      </c>
    </row>
    <row r="616" spans="1:13" x14ac:dyDescent="0.2">
      <c r="A616" s="11">
        <f t="shared" si="24"/>
        <v>0</v>
      </c>
      <c r="B616" s="74">
        <v>63493</v>
      </c>
      <c r="C616" s="83" t="s">
        <v>75</v>
      </c>
      <c r="D616" s="103">
        <v>0</v>
      </c>
      <c r="E616" s="48">
        <v>0</v>
      </c>
      <c r="F616" s="104" t="s">
        <v>75</v>
      </c>
      <c r="G616" s="49">
        <v>0</v>
      </c>
      <c r="H616" s="105" t="s">
        <v>75</v>
      </c>
      <c r="I616" s="49">
        <v>0</v>
      </c>
      <c r="J616" s="49"/>
      <c r="K616" s="49">
        <v>0</v>
      </c>
      <c r="L616" s="49">
        <v>0</v>
      </c>
      <c r="M616" s="45">
        <v>598</v>
      </c>
    </row>
    <row r="617" spans="1:13" x14ac:dyDescent="0.2">
      <c r="A617" s="11">
        <f t="shared" si="24"/>
        <v>0</v>
      </c>
      <c r="B617" s="74">
        <v>63523</v>
      </c>
      <c r="C617" s="83" t="s">
        <v>75</v>
      </c>
      <c r="D617" s="103">
        <v>0</v>
      </c>
      <c r="E617" s="48">
        <v>0</v>
      </c>
      <c r="F617" s="104" t="s">
        <v>75</v>
      </c>
      <c r="G617" s="49">
        <v>0</v>
      </c>
      <c r="H617" s="105" t="s">
        <v>75</v>
      </c>
      <c r="I617" s="49">
        <v>0</v>
      </c>
      <c r="J617" s="49"/>
      <c r="K617" s="49">
        <v>0</v>
      </c>
      <c r="L617" s="49">
        <v>0</v>
      </c>
      <c r="M617" s="45">
        <v>599</v>
      </c>
    </row>
    <row r="618" spans="1:13" x14ac:dyDescent="0.2">
      <c r="A618" s="11">
        <f>IF(E618&gt;0,1,0)</f>
        <v>0</v>
      </c>
      <c r="B618" s="74">
        <v>63554</v>
      </c>
      <c r="C618" s="83" t="s">
        <v>75</v>
      </c>
      <c r="D618" s="103">
        <v>0</v>
      </c>
      <c r="E618" s="48">
        <v>0</v>
      </c>
      <c r="F618" s="104" t="s">
        <v>75</v>
      </c>
      <c r="G618" s="49">
        <v>0</v>
      </c>
      <c r="H618" s="105" t="s">
        <v>75</v>
      </c>
      <c r="I618" s="49">
        <v>0</v>
      </c>
      <c r="J618" s="49"/>
      <c r="K618" s="49">
        <v>0</v>
      </c>
      <c r="L618" s="49">
        <v>0</v>
      </c>
      <c r="M618" s="45">
        <v>600</v>
      </c>
    </row>
    <row r="619" spans="1:13" x14ac:dyDescent="0.2">
      <c r="A619" s="11">
        <f t="shared" ref="A619:A641" si="25">IF(E619&gt;0,1,0)</f>
        <v>0</v>
      </c>
      <c r="B619" s="74">
        <v>63585</v>
      </c>
      <c r="C619" s="83" t="s">
        <v>75</v>
      </c>
      <c r="D619" s="103">
        <v>0</v>
      </c>
      <c r="E619" s="48">
        <v>0</v>
      </c>
      <c r="F619" s="104" t="s">
        <v>75</v>
      </c>
      <c r="G619" s="49">
        <v>0</v>
      </c>
      <c r="H619" s="105" t="s">
        <v>75</v>
      </c>
      <c r="I619" s="49">
        <v>0</v>
      </c>
      <c r="J619" s="49"/>
      <c r="K619" s="49">
        <v>0</v>
      </c>
      <c r="L619" s="49">
        <v>0</v>
      </c>
      <c r="M619" s="45">
        <v>601</v>
      </c>
    </row>
    <row r="620" spans="1:13" x14ac:dyDescent="0.2">
      <c r="A620" s="11">
        <f t="shared" si="25"/>
        <v>0</v>
      </c>
      <c r="B620" s="74">
        <v>63613</v>
      </c>
      <c r="C620" s="83" t="s">
        <v>75</v>
      </c>
      <c r="D620" s="103">
        <v>0</v>
      </c>
      <c r="E620" s="48">
        <v>0</v>
      </c>
      <c r="F620" s="104" t="s">
        <v>75</v>
      </c>
      <c r="G620" s="49">
        <v>0</v>
      </c>
      <c r="H620" s="105" t="s">
        <v>75</v>
      </c>
      <c r="I620" s="49">
        <v>0</v>
      </c>
      <c r="J620" s="49"/>
      <c r="K620" s="49">
        <v>0</v>
      </c>
      <c r="L620" s="49">
        <v>0</v>
      </c>
      <c r="M620" s="45">
        <v>602</v>
      </c>
    </row>
    <row r="621" spans="1:13" x14ac:dyDescent="0.2">
      <c r="A621" s="11">
        <f t="shared" si="25"/>
        <v>0</v>
      </c>
      <c r="B621" s="74">
        <v>63644</v>
      </c>
      <c r="C621" s="83" t="s">
        <v>75</v>
      </c>
      <c r="D621" s="103">
        <v>0</v>
      </c>
      <c r="E621" s="48">
        <v>0</v>
      </c>
      <c r="F621" s="104" t="s">
        <v>75</v>
      </c>
      <c r="G621" s="49">
        <v>0</v>
      </c>
      <c r="H621" s="105" t="s">
        <v>75</v>
      </c>
      <c r="I621" s="49">
        <v>0</v>
      </c>
      <c r="J621" s="49"/>
      <c r="K621" s="49">
        <v>0</v>
      </c>
      <c r="L621" s="49">
        <v>0</v>
      </c>
      <c r="M621" s="45">
        <v>603</v>
      </c>
    </row>
    <row r="622" spans="1:13" x14ac:dyDescent="0.2">
      <c r="A622" s="11">
        <f t="shared" si="25"/>
        <v>0</v>
      </c>
      <c r="B622" s="74">
        <v>63674</v>
      </c>
      <c r="C622" s="83" t="s">
        <v>75</v>
      </c>
      <c r="D622" s="103">
        <v>0</v>
      </c>
      <c r="E622" s="48">
        <v>0</v>
      </c>
      <c r="F622" s="104" t="s">
        <v>75</v>
      </c>
      <c r="G622" s="49">
        <v>0</v>
      </c>
      <c r="H622" s="105" t="s">
        <v>75</v>
      </c>
      <c r="I622" s="49">
        <v>0</v>
      </c>
      <c r="J622" s="49"/>
      <c r="K622" s="49">
        <v>0</v>
      </c>
      <c r="L622" s="49">
        <v>0</v>
      </c>
      <c r="M622" s="45">
        <v>604</v>
      </c>
    </row>
    <row r="623" spans="1:13" x14ac:dyDescent="0.2">
      <c r="A623" s="11">
        <f t="shared" si="25"/>
        <v>0</v>
      </c>
      <c r="B623" s="74">
        <v>63705</v>
      </c>
      <c r="C623" s="83" t="s">
        <v>75</v>
      </c>
      <c r="D623" s="103">
        <v>0</v>
      </c>
      <c r="E623" s="48">
        <v>0</v>
      </c>
      <c r="F623" s="104" t="s">
        <v>75</v>
      </c>
      <c r="G623" s="49">
        <v>0</v>
      </c>
      <c r="H623" s="105" t="s">
        <v>75</v>
      </c>
      <c r="I623" s="49">
        <v>0</v>
      </c>
      <c r="J623" s="49"/>
      <c r="K623" s="49">
        <v>0</v>
      </c>
      <c r="L623" s="49">
        <v>0</v>
      </c>
      <c r="M623" s="45">
        <v>605</v>
      </c>
    </row>
    <row r="624" spans="1:13" x14ac:dyDescent="0.2">
      <c r="A624" s="11">
        <f t="shared" si="25"/>
        <v>0</v>
      </c>
      <c r="B624" s="74">
        <v>63735</v>
      </c>
      <c r="C624" s="83" t="s">
        <v>75</v>
      </c>
      <c r="D624" s="103">
        <v>0</v>
      </c>
      <c r="E624" s="48">
        <v>0</v>
      </c>
      <c r="F624" s="104" t="s">
        <v>75</v>
      </c>
      <c r="G624" s="49">
        <v>0</v>
      </c>
      <c r="H624" s="105" t="s">
        <v>75</v>
      </c>
      <c r="I624" s="49">
        <v>0</v>
      </c>
      <c r="J624" s="49"/>
      <c r="K624" s="49">
        <v>0</v>
      </c>
      <c r="L624" s="49">
        <v>0</v>
      </c>
      <c r="M624" s="45">
        <v>606</v>
      </c>
    </row>
    <row r="625" spans="1:13" x14ac:dyDescent="0.2">
      <c r="A625" s="11">
        <f t="shared" si="25"/>
        <v>0</v>
      </c>
      <c r="B625" s="74">
        <v>63766</v>
      </c>
      <c r="C625" s="83" t="s">
        <v>75</v>
      </c>
      <c r="D625" s="103">
        <v>0</v>
      </c>
      <c r="E625" s="48">
        <v>0</v>
      </c>
      <c r="F625" s="104" t="s">
        <v>75</v>
      </c>
      <c r="G625" s="49">
        <v>0</v>
      </c>
      <c r="H625" s="105" t="s">
        <v>75</v>
      </c>
      <c r="I625" s="49">
        <v>0</v>
      </c>
      <c r="J625" s="49"/>
      <c r="K625" s="49">
        <v>0</v>
      </c>
      <c r="L625" s="49">
        <v>0</v>
      </c>
      <c r="M625" s="45">
        <v>607</v>
      </c>
    </row>
    <row r="626" spans="1:13" x14ac:dyDescent="0.2">
      <c r="A626" s="11">
        <f t="shared" si="25"/>
        <v>0</v>
      </c>
      <c r="B626" s="74">
        <v>63797</v>
      </c>
      <c r="C626" s="83" t="s">
        <v>75</v>
      </c>
      <c r="D626" s="103">
        <v>0</v>
      </c>
      <c r="E626" s="48">
        <v>0</v>
      </c>
      <c r="F626" s="104" t="s">
        <v>75</v>
      </c>
      <c r="G626" s="49">
        <v>0</v>
      </c>
      <c r="H626" s="105" t="s">
        <v>75</v>
      </c>
      <c r="I626" s="49">
        <v>0</v>
      </c>
      <c r="J626" s="49"/>
      <c r="K626" s="49">
        <v>0</v>
      </c>
      <c r="L626" s="49">
        <v>0</v>
      </c>
      <c r="M626" s="45">
        <v>608</v>
      </c>
    </row>
    <row r="627" spans="1:13" x14ac:dyDescent="0.2">
      <c r="A627" s="11">
        <f t="shared" si="25"/>
        <v>0</v>
      </c>
      <c r="B627" s="74">
        <v>63827</v>
      </c>
      <c r="C627" s="83" t="s">
        <v>75</v>
      </c>
      <c r="D627" s="103">
        <v>0</v>
      </c>
      <c r="E627" s="48">
        <v>0</v>
      </c>
      <c r="F627" s="104" t="s">
        <v>75</v>
      </c>
      <c r="G627" s="49">
        <v>0</v>
      </c>
      <c r="H627" s="105" t="s">
        <v>75</v>
      </c>
      <c r="I627" s="49">
        <v>0</v>
      </c>
      <c r="J627" s="49"/>
      <c r="K627" s="49">
        <v>0</v>
      </c>
      <c r="L627" s="49">
        <v>0</v>
      </c>
      <c r="M627" s="45">
        <v>609</v>
      </c>
    </row>
    <row r="628" spans="1:13" x14ac:dyDescent="0.2">
      <c r="A628" s="11">
        <f t="shared" si="25"/>
        <v>0</v>
      </c>
      <c r="B628" s="74">
        <v>63858</v>
      </c>
      <c r="C628" s="83" t="s">
        <v>75</v>
      </c>
      <c r="D628" s="103">
        <v>0</v>
      </c>
      <c r="E628" s="48">
        <v>0</v>
      </c>
      <c r="F628" s="104" t="s">
        <v>75</v>
      </c>
      <c r="G628" s="49">
        <v>0</v>
      </c>
      <c r="H628" s="105" t="s">
        <v>75</v>
      </c>
      <c r="I628" s="49">
        <v>0</v>
      </c>
      <c r="J628" s="49"/>
      <c r="K628" s="49">
        <v>0</v>
      </c>
      <c r="L628" s="49">
        <v>0</v>
      </c>
      <c r="M628" s="45">
        <v>610</v>
      </c>
    </row>
    <row r="629" spans="1:13" x14ac:dyDescent="0.2">
      <c r="A629" s="11">
        <f t="shared" si="25"/>
        <v>0</v>
      </c>
      <c r="B629" s="74">
        <v>63888</v>
      </c>
      <c r="C629" s="83" t="s">
        <v>75</v>
      </c>
      <c r="D629" s="103">
        <v>0</v>
      </c>
      <c r="E629" s="48">
        <v>0</v>
      </c>
      <c r="F629" s="104" t="s">
        <v>75</v>
      </c>
      <c r="G629" s="49">
        <v>0</v>
      </c>
      <c r="H629" s="105" t="s">
        <v>75</v>
      </c>
      <c r="I629" s="49">
        <v>0</v>
      </c>
      <c r="J629" s="49"/>
      <c r="K629" s="49">
        <v>0</v>
      </c>
      <c r="L629" s="49">
        <v>0</v>
      </c>
      <c r="M629" s="45">
        <v>611</v>
      </c>
    </row>
    <row r="630" spans="1:13" x14ac:dyDescent="0.2">
      <c r="A630" s="11">
        <f t="shared" si="25"/>
        <v>0</v>
      </c>
      <c r="B630" s="74">
        <v>63919</v>
      </c>
      <c r="C630" s="83" t="s">
        <v>75</v>
      </c>
      <c r="D630" s="103">
        <v>0</v>
      </c>
      <c r="E630" s="48">
        <v>0</v>
      </c>
      <c r="F630" s="104" t="s">
        <v>75</v>
      </c>
      <c r="G630" s="49">
        <v>0</v>
      </c>
      <c r="H630" s="105" t="s">
        <v>75</v>
      </c>
      <c r="I630" s="49">
        <v>0</v>
      </c>
      <c r="J630" s="49"/>
      <c r="K630" s="49">
        <v>0</v>
      </c>
      <c r="L630" s="49">
        <v>0</v>
      </c>
      <c r="M630" s="45">
        <v>612</v>
      </c>
    </row>
    <row r="631" spans="1:13" x14ac:dyDescent="0.2">
      <c r="A631" s="11">
        <f t="shared" si="25"/>
        <v>0</v>
      </c>
      <c r="B631" s="74">
        <v>63950</v>
      </c>
      <c r="C631" s="83" t="s">
        <v>75</v>
      </c>
      <c r="D631" s="103">
        <v>0</v>
      </c>
      <c r="E631" s="48">
        <v>0</v>
      </c>
      <c r="F631" s="104" t="s">
        <v>75</v>
      </c>
      <c r="G631" s="49">
        <v>0</v>
      </c>
      <c r="H631" s="105" t="s">
        <v>75</v>
      </c>
      <c r="I631" s="49">
        <v>0</v>
      </c>
      <c r="J631" s="49"/>
      <c r="K631" s="49">
        <v>0</v>
      </c>
      <c r="L631" s="49">
        <v>0</v>
      </c>
      <c r="M631" s="45">
        <v>613</v>
      </c>
    </row>
    <row r="632" spans="1:13" x14ac:dyDescent="0.2">
      <c r="A632" s="11">
        <f t="shared" si="25"/>
        <v>0</v>
      </c>
      <c r="B632" s="74">
        <v>63978</v>
      </c>
      <c r="C632" s="83" t="s">
        <v>75</v>
      </c>
      <c r="D632" s="103">
        <v>0</v>
      </c>
      <c r="E632" s="48">
        <v>0</v>
      </c>
      <c r="F632" s="104" t="s">
        <v>75</v>
      </c>
      <c r="G632" s="49">
        <v>0</v>
      </c>
      <c r="H632" s="105" t="s">
        <v>75</v>
      </c>
      <c r="I632" s="49">
        <v>0</v>
      </c>
      <c r="J632" s="49"/>
      <c r="K632" s="49">
        <v>0</v>
      </c>
      <c r="L632" s="49">
        <v>0</v>
      </c>
      <c r="M632" s="45">
        <v>614</v>
      </c>
    </row>
    <row r="633" spans="1:13" x14ac:dyDescent="0.2">
      <c r="A633" s="11">
        <f t="shared" si="25"/>
        <v>0</v>
      </c>
      <c r="B633" s="74">
        <v>64009</v>
      </c>
      <c r="C633" s="83" t="s">
        <v>75</v>
      </c>
      <c r="D633" s="103">
        <v>0</v>
      </c>
      <c r="E633" s="48">
        <v>0</v>
      </c>
      <c r="F633" s="104" t="s">
        <v>75</v>
      </c>
      <c r="G633" s="49">
        <v>0</v>
      </c>
      <c r="H633" s="105" t="s">
        <v>75</v>
      </c>
      <c r="I633" s="49">
        <v>0</v>
      </c>
      <c r="J633" s="49"/>
      <c r="K633" s="49">
        <v>0</v>
      </c>
      <c r="L633" s="49">
        <v>0</v>
      </c>
      <c r="M633" s="45">
        <v>615</v>
      </c>
    </row>
    <row r="634" spans="1:13" x14ac:dyDescent="0.2">
      <c r="A634" s="11">
        <f t="shared" si="25"/>
        <v>0</v>
      </c>
      <c r="B634" s="74">
        <v>64039</v>
      </c>
      <c r="C634" s="83" t="s">
        <v>75</v>
      </c>
      <c r="D634" s="103">
        <v>0</v>
      </c>
      <c r="E634" s="48">
        <v>0</v>
      </c>
      <c r="F634" s="104" t="s">
        <v>75</v>
      </c>
      <c r="G634" s="49">
        <v>0</v>
      </c>
      <c r="H634" s="105" t="s">
        <v>75</v>
      </c>
      <c r="I634" s="49">
        <v>0</v>
      </c>
      <c r="J634" s="49"/>
      <c r="K634" s="49">
        <v>0</v>
      </c>
      <c r="L634" s="49">
        <v>0</v>
      </c>
      <c r="M634" s="45">
        <v>616</v>
      </c>
    </row>
    <row r="635" spans="1:13" x14ac:dyDescent="0.2">
      <c r="A635" s="11">
        <f t="shared" si="25"/>
        <v>0</v>
      </c>
      <c r="B635" s="74">
        <v>64070</v>
      </c>
      <c r="C635" s="83" t="s">
        <v>75</v>
      </c>
      <c r="D635" s="103">
        <v>0</v>
      </c>
      <c r="E635" s="48">
        <v>0</v>
      </c>
      <c r="F635" s="104" t="s">
        <v>75</v>
      </c>
      <c r="G635" s="49">
        <v>0</v>
      </c>
      <c r="H635" s="105" t="s">
        <v>75</v>
      </c>
      <c r="I635" s="49">
        <v>0</v>
      </c>
      <c r="J635" s="49"/>
      <c r="K635" s="49">
        <v>0</v>
      </c>
      <c r="L635" s="49">
        <v>0</v>
      </c>
      <c r="M635" s="45">
        <v>617</v>
      </c>
    </row>
    <row r="636" spans="1:13" x14ac:dyDescent="0.2">
      <c r="A636" s="11">
        <f t="shared" si="25"/>
        <v>0</v>
      </c>
      <c r="B636" s="74">
        <v>64100</v>
      </c>
      <c r="C636" s="83" t="s">
        <v>75</v>
      </c>
      <c r="D636" s="103">
        <v>0</v>
      </c>
      <c r="E636" s="48">
        <v>0</v>
      </c>
      <c r="F636" s="104" t="s">
        <v>75</v>
      </c>
      <c r="G636" s="49">
        <v>0</v>
      </c>
      <c r="H636" s="105" t="s">
        <v>75</v>
      </c>
      <c r="I636" s="49">
        <v>0</v>
      </c>
      <c r="J636" s="49"/>
      <c r="K636" s="49">
        <v>0</v>
      </c>
      <c r="L636" s="49">
        <v>0</v>
      </c>
      <c r="M636" s="45">
        <v>618</v>
      </c>
    </row>
    <row r="637" spans="1:13" x14ac:dyDescent="0.2">
      <c r="A637" s="11">
        <f t="shared" si="25"/>
        <v>0</v>
      </c>
      <c r="B637" s="74">
        <v>64131</v>
      </c>
      <c r="C637" s="83" t="s">
        <v>75</v>
      </c>
      <c r="D637" s="103">
        <v>0</v>
      </c>
      <c r="E637" s="48">
        <v>0</v>
      </c>
      <c r="F637" s="104" t="s">
        <v>75</v>
      </c>
      <c r="G637" s="49">
        <v>0</v>
      </c>
      <c r="H637" s="105" t="s">
        <v>75</v>
      </c>
      <c r="I637" s="49">
        <v>0</v>
      </c>
      <c r="J637" s="49"/>
      <c r="K637" s="49">
        <v>0</v>
      </c>
      <c r="L637" s="49">
        <v>0</v>
      </c>
      <c r="M637" s="45">
        <v>619</v>
      </c>
    </row>
    <row r="638" spans="1:13" x14ac:dyDescent="0.2">
      <c r="A638" s="11">
        <f t="shared" si="25"/>
        <v>0</v>
      </c>
      <c r="B638" s="74">
        <v>64162</v>
      </c>
      <c r="C638" s="83" t="s">
        <v>75</v>
      </c>
      <c r="D638" s="103">
        <v>0</v>
      </c>
      <c r="E638" s="48">
        <v>0</v>
      </c>
      <c r="F638" s="104" t="s">
        <v>75</v>
      </c>
      <c r="G638" s="49">
        <v>0</v>
      </c>
      <c r="H638" s="105" t="s">
        <v>75</v>
      </c>
      <c r="I638" s="49">
        <v>0</v>
      </c>
      <c r="J638" s="49"/>
      <c r="K638" s="49">
        <v>0</v>
      </c>
      <c r="L638" s="49">
        <v>0</v>
      </c>
      <c r="M638" s="45">
        <v>620</v>
      </c>
    </row>
    <row r="639" spans="1:13" x14ac:dyDescent="0.2">
      <c r="A639" s="11">
        <f t="shared" si="25"/>
        <v>0</v>
      </c>
      <c r="B639" s="74">
        <v>64192</v>
      </c>
      <c r="C639" s="83" t="s">
        <v>75</v>
      </c>
      <c r="D639" s="103">
        <v>0</v>
      </c>
      <c r="E639" s="48">
        <v>0</v>
      </c>
      <c r="F639" s="104" t="s">
        <v>75</v>
      </c>
      <c r="G639" s="49">
        <v>0</v>
      </c>
      <c r="H639" s="105" t="s">
        <v>75</v>
      </c>
      <c r="I639" s="49">
        <v>0</v>
      </c>
      <c r="J639" s="49"/>
      <c r="K639" s="49">
        <v>0</v>
      </c>
      <c r="L639" s="49">
        <v>0</v>
      </c>
      <c r="M639" s="45">
        <v>621</v>
      </c>
    </row>
    <row r="640" spans="1:13" x14ac:dyDescent="0.2">
      <c r="A640" s="11">
        <f t="shared" si="25"/>
        <v>0</v>
      </c>
      <c r="B640" s="74">
        <v>64223</v>
      </c>
      <c r="C640" s="83" t="s">
        <v>75</v>
      </c>
      <c r="D640" s="103">
        <v>0</v>
      </c>
      <c r="E640" s="48">
        <v>0</v>
      </c>
      <c r="F640" s="104" t="s">
        <v>75</v>
      </c>
      <c r="G640" s="49">
        <v>0</v>
      </c>
      <c r="H640" s="105" t="s">
        <v>75</v>
      </c>
      <c r="I640" s="49">
        <v>0</v>
      </c>
      <c r="J640" s="49"/>
      <c r="K640" s="49">
        <v>0</v>
      </c>
      <c r="L640" s="49">
        <v>0</v>
      </c>
      <c r="M640" s="45">
        <v>622</v>
      </c>
    </row>
    <row r="641" spans="1:13" x14ac:dyDescent="0.2">
      <c r="A641" s="11">
        <f t="shared" si="25"/>
        <v>0</v>
      </c>
      <c r="B641" s="74">
        <v>64253</v>
      </c>
      <c r="C641" s="83" t="s">
        <v>75</v>
      </c>
      <c r="D641" s="103">
        <v>0</v>
      </c>
      <c r="E641" s="48">
        <v>0</v>
      </c>
      <c r="F641" s="104" t="s">
        <v>75</v>
      </c>
      <c r="G641" s="49">
        <v>0</v>
      </c>
      <c r="H641" s="105" t="s">
        <v>75</v>
      </c>
      <c r="I641" s="49">
        <v>0</v>
      </c>
      <c r="J641" s="49"/>
      <c r="K641" s="49">
        <v>0</v>
      </c>
      <c r="L641" s="49">
        <v>0</v>
      </c>
      <c r="M641" s="45">
        <v>623</v>
      </c>
    </row>
    <row r="642" spans="1:13" x14ac:dyDescent="0.2">
      <c r="A642" s="11">
        <f>IF(E642&gt;0,1,0)</f>
        <v>0</v>
      </c>
      <c r="B642" s="74">
        <v>64284</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password="CD93" sheet="1" selectLockedCells="1"/>
  <conditionalFormatting sqref="E19:L642">
    <cfRule type="expression" dxfId="89" priority="7">
      <formula>ISEVEN(YEAR($B19))</formula>
    </cfRule>
  </conditionalFormatting>
  <conditionalFormatting sqref="B19:D642">
    <cfRule type="expression" dxfId="88" priority="6">
      <formula>ISEVEN(YEAR($B19))</formula>
    </cfRule>
  </conditionalFormatting>
  <conditionalFormatting sqref="B19:B642">
    <cfRule type="expression" dxfId="87" priority="5">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8" priority="3">
      <formula>ISEVEN(YEAR($B19))</formula>
    </cfRule>
  </conditionalFormatting>
  <conditionalFormatting sqref="B19:D642">
    <cfRule type="expression" dxfId="7" priority="2">
      <formula>ISEVEN(YEAR($B19))</formula>
    </cfRule>
  </conditionalFormatting>
  <conditionalFormatting sqref="B19:B642">
    <cfRule type="expression" dxfId="6"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0"/>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5" priority="3">
      <formula>ISEVEN(YEAR($B19))</formula>
    </cfRule>
  </conditionalFormatting>
  <conditionalFormatting sqref="B19:D642">
    <cfRule type="expression" dxfId="4" priority="2">
      <formula>ISEVEN(YEAR($B19))</formula>
    </cfRule>
  </conditionalFormatting>
  <conditionalFormatting sqref="B19:B642">
    <cfRule type="expression" dxfId="3"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1"/>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2" priority="3">
      <formula>ISEVEN(YEAR($B19))</formula>
    </cfRule>
  </conditionalFormatting>
  <conditionalFormatting sqref="B19:D642">
    <cfRule type="expression" dxfId="1" priority="2">
      <formula>ISEVEN(YEAR($B19))</formula>
    </cfRule>
  </conditionalFormatting>
  <conditionalFormatting sqref="B19:B642">
    <cfRule type="expression" dxfId="0"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9"/>
      <c r="D16" s="150"/>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86" priority="3">
      <formula>ISEVEN(YEAR($B19))</formula>
    </cfRule>
  </conditionalFormatting>
  <conditionalFormatting sqref="B19:D642">
    <cfRule type="expression" dxfId="85" priority="2">
      <formula>ISEVEN(YEAR($B19))</formula>
    </cfRule>
  </conditionalFormatting>
  <conditionalFormatting sqref="B19:B642">
    <cfRule type="expression" dxfId="84"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9"/>
      <c r="D16" s="150"/>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83" priority="3">
      <formula>ISEVEN(YEAR($B19))</formula>
    </cfRule>
  </conditionalFormatting>
  <conditionalFormatting sqref="B19:D642">
    <cfRule type="expression" dxfId="82" priority="2">
      <formula>ISEVEN(YEAR($B19))</formula>
    </cfRule>
  </conditionalFormatting>
  <conditionalFormatting sqref="B19:B642">
    <cfRule type="expression" dxfId="81"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selectLockedCells="1"/>
  <conditionalFormatting sqref="E19:L642">
    <cfRule type="expression" dxfId="80" priority="3">
      <formula>ISEVEN(YEAR($B19))</formula>
    </cfRule>
  </conditionalFormatting>
  <conditionalFormatting sqref="B19:D642">
    <cfRule type="expression" dxfId="79" priority="2">
      <formula>ISEVEN(YEAR($B19))</formula>
    </cfRule>
  </conditionalFormatting>
  <conditionalFormatting sqref="B19:B642">
    <cfRule type="expression" dxfId="78" priority="1">
      <formula>$C19=""</formula>
    </cfRule>
  </conditionalFormatting>
  <dataValidations count="1">
    <dataValidation type="list" allowBlank="1" showInputMessage="1" showErrorMessage="1" sqref="E13">
      <formula1>$Q$2:$Q$5</formula1>
    </dataValidation>
  </dataValidations>
  <pageMargins left="0.51181102362204722" right="0.11811023622047245" top="0.23622047244094491"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77" priority="3">
      <formula>ISEVEN(YEAR($B19))</formula>
    </cfRule>
  </conditionalFormatting>
  <conditionalFormatting sqref="B19:D642">
    <cfRule type="expression" dxfId="76" priority="2">
      <formula>ISEVEN(YEAR($B19))</formula>
    </cfRule>
  </conditionalFormatting>
  <conditionalFormatting sqref="B19:B642">
    <cfRule type="expression" dxfId="75"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R1003"/>
  <sheetViews>
    <sheetView showGridLines="0" zoomScaleNormal="100" workbookViewId="0">
      <pane ySplit="18" topLeftCell="A19" activePane="bottomLeft" state="frozenSplit"/>
      <selection activeCell="E8" sqref="E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74" priority="3">
      <formula>ISEVEN(YEAR($B19))</formula>
    </cfRule>
  </conditionalFormatting>
  <conditionalFormatting sqref="B19:D642">
    <cfRule type="expression" dxfId="73" priority="2">
      <formula>ISEVEN(YEAR($B19))</formula>
    </cfRule>
  </conditionalFormatting>
  <conditionalFormatting sqref="B19:B642">
    <cfRule type="expression" dxfId="72"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R1003"/>
  <sheetViews>
    <sheetView showGridLines="0" zoomScaleNormal="100" workbookViewId="0">
      <pane ySplit="18" topLeftCell="A19" activePane="bottomLeft" state="frozenSplit"/>
      <selection activeCell="G8" sqref="G8"/>
      <selection pane="bottomLeft" activeCell="E8" sqref="E8"/>
    </sheetView>
  </sheetViews>
  <sheetFormatPr baseColWidth="10" defaultColWidth="11.42578125" defaultRowHeight="14.25" x14ac:dyDescent="0.2"/>
  <cols>
    <col min="1" max="1" width="1.140625" style="76" customWidth="1"/>
    <col min="2" max="2" width="10.28515625" style="2" customWidth="1"/>
    <col min="3" max="3" width="6.5703125" style="2" customWidth="1"/>
    <col min="4" max="4" width="9.28515625" style="2" customWidth="1"/>
    <col min="5" max="5" width="16.28515625" style="2" customWidth="1"/>
    <col min="6" max="6" width="13.85546875" style="2" bestFit="1" customWidth="1"/>
    <col min="7" max="7" width="11.7109375" style="2" customWidth="1"/>
    <col min="8" max="8" width="12.42578125" style="2" customWidth="1"/>
    <col min="9" max="9" width="13.28515625" style="2" customWidth="1"/>
    <col min="10" max="10" width="13.85546875" style="2" customWidth="1"/>
    <col min="11" max="11" width="13.28515625" style="5" customWidth="1"/>
    <col min="12" max="12" width="16.28515625" style="2" customWidth="1"/>
    <col min="13" max="13" width="5.42578125" style="107" customWidth="1"/>
    <col min="14" max="14" width="11.42578125" style="2"/>
    <col min="15" max="15" width="12.5703125" style="2" bestFit="1" customWidth="1"/>
    <col min="16" max="16384" width="11.42578125" style="2"/>
  </cols>
  <sheetData>
    <row r="1" spans="1:18" ht="6" customHeight="1" x14ac:dyDescent="0.2"/>
    <row r="2" spans="1:18" ht="17.100000000000001" customHeight="1" x14ac:dyDescent="0.25">
      <c r="B2" s="14" t="s">
        <v>22</v>
      </c>
      <c r="C2" s="15"/>
      <c r="D2" s="15"/>
      <c r="E2" s="15"/>
      <c r="F2" s="15"/>
      <c r="G2" s="15"/>
      <c r="H2" s="95"/>
      <c r="I2" s="125" t="s">
        <v>25</v>
      </c>
      <c r="J2" s="125"/>
      <c r="K2" s="84"/>
      <c r="L2" s="84"/>
      <c r="N2" s="32"/>
      <c r="O2" s="32"/>
      <c r="P2" s="32"/>
      <c r="Q2" s="93" t="s">
        <v>50</v>
      </c>
    </row>
    <row r="3" spans="1:18" ht="17.100000000000001" customHeight="1" x14ac:dyDescent="0.25">
      <c r="B3" s="14"/>
      <c r="C3" s="15"/>
      <c r="D3" s="15"/>
      <c r="E3" s="15"/>
      <c r="F3" s="15"/>
      <c r="G3" s="15"/>
      <c r="H3" s="95"/>
      <c r="I3" s="95" t="s">
        <v>27</v>
      </c>
      <c r="J3" s="125"/>
      <c r="K3" s="85"/>
      <c r="L3" s="85"/>
      <c r="N3" s="43"/>
      <c r="O3" s="32"/>
      <c r="P3" s="32"/>
      <c r="Q3" s="93" t="s">
        <v>51</v>
      </c>
    </row>
    <row r="4" spans="1:18" ht="17.100000000000001" customHeight="1" x14ac:dyDescent="0.2">
      <c r="B4" s="34" t="s">
        <v>24</v>
      </c>
      <c r="C4" s="17"/>
      <c r="D4" s="17"/>
      <c r="E4" s="17"/>
      <c r="F4" s="17"/>
      <c r="G4" s="17"/>
      <c r="H4" s="125"/>
      <c r="I4" s="125" t="s">
        <v>26</v>
      </c>
      <c r="J4" s="125"/>
      <c r="K4" s="85"/>
      <c r="L4" s="86"/>
      <c r="N4" s="23"/>
      <c r="O4" s="23"/>
      <c r="Q4" s="93" t="s">
        <v>52</v>
      </c>
    </row>
    <row r="5" spans="1:18" ht="17.100000000000001" customHeight="1" x14ac:dyDescent="0.2">
      <c r="B5" s="47" t="s">
        <v>23</v>
      </c>
      <c r="C5" s="17"/>
      <c r="D5" s="17"/>
      <c r="E5" s="17"/>
      <c r="F5" s="17"/>
      <c r="G5" s="17"/>
      <c r="H5" s="95"/>
      <c r="I5" s="95" t="s">
        <v>41</v>
      </c>
      <c r="J5" s="125"/>
      <c r="K5" s="85"/>
      <c r="L5" s="86"/>
      <c r="N5" s="23"/>
      <c r="O5" s="23"/>
      <c r="Q5" s="93" t="s">
        <v>53</v>
      </c>
    </row>
    <row r="6" spans="1:18" ht="8.25" customHeight="1" x14ac:dyDescent="0.2">
      <c r="B6" s="6"/>
      <c r="C6" s="6"/>
      <c r="D6" s="6"/>
      <c r="E6" s="6"/>
      <c r="F6" s="6"/>
      <c r="G6" s="6"/>
      <c r="L6" s="6"/>
      <c r="N6" s="23"/>
      <c r="O6" s="23"/>
      <c r="P6" s="89"/>
    </row>
    <row r="7" spans="1:18" x14ac:dyDescent="0.2">
      <c r="B7" s="21" t="s">
        <v>10</v>
      </c>
      <c r="C7" s="18"/>
      <c r="D7" s="18"/>
      <c r="E7" s="18"/>
      <c r="F7" s="6"/>
      <c r="J7" s="7" t="s">
        <v>11</v>
      </c>
      <c r="K7" s="2"/>
      <c r="L7" s="5"/>
      <c r="N7" s="23"/>
      <c r="O7" s="100"/>
      <c r="P7" s="89"/>
    </row>
    <row r="8" spans="1:18" x14ac:dyDescent="0.2">
      <c r="A8" s="77"/>
      <c r="B8" s="145" t="s">
        <v>13</v>
      </c>
      <c r="C8" s="8"/>
      <c r="D8" s="8"/>
      <c r="E8" s="157"/>
      <c r="F8" s="101"/>
      <c r="G8" s="97"/>
      <c r="I8" s="97"/>
      <c r="J8" s="4" t="s">
        <v>64</v>
      </c>
      <c r="L8" s="154" t="s">
        <v>75</v>
      </c>
      <c r="N8" s="5"/>
      <c r="O8" s="100"/>
      <c r="P8" s="89"/>
    </row>
    <row r="9" spans="1:18" x14ac:dyDescent="0.2">
      <c r="A9" s="77"/>
      <c r="B9" s="145" t="s">
        <v>1</v>
      </c>
      <c r="C9" s="8"/>
      <c r="D9" s="8"/>
      <c r="E9" s="111"/>
      <c r="F9" s="97"/>
      <c r="G9" s="152" t="s">
        <v>73</v>
      </c>
      <c r="I9" s="97"/>
      <c r="J9" s="4" t="s">
        <v>62</v>
      </c>
      <c r="K9" s="2"/>
      <c r="L9" s="75">
        <v>0</v>
      </c>
      <c r="N9" s="87"/>
      <c r="O9" s="100"/>
      <c r="P9" s="89"/>
      <c r="Q9" s="89"/>
    </row>
    <row r="10" spans="1:18" x14ac:dyDescent="0.2">
      <c r="A10" s="77"/>
      <c r="B10" s="145" t="s">
        <v>8</v>
      </c>
      <c r="C10" s="8"/>
      <c r="D10" s="8"/>
      <c r="E10" s="46"/>
      <c r="F10" s="126">
        <v>0</v>
      </c>
      <c r="G10" s="123" t="s">
        <v>75</v>
      </c>
      <c r="H10" s="115"/>
      <c r="I10" s="115"/>
      <c r="J10" s="4" t="s">
        <v>60</v>
      </c>
      <c r="L10" s="155">
        <v>0</v>
      </c>
      <c r="N10" s="23"/>
      <c r="O10" s="100"/>
      <c r="P10" s="32"/>
      <c r="Q10" s="89"/>
    </row>
    <row r="11" spans="1:18" x14ac:dyDescent="0.2">
      <c r="A11" s="77"/>
      <c r="B11" s="145" t="s">
        <v>49</v>
      </c>
      <c r="C11" s="25"/>
      <c r="D11" s="25"/>
      <c r="E11" s="92"/>
      <c r="F11" s="120"/>
      <c r="G11" s="123" t="s">
        <v>75</v>
      </c>
      <c r="I11" s="97"/>
      <c r="J11" s="4" t="s">
        <v>56</v>
      </c>
      <c r="K11" s="91"/>
      <c r="L11" s="13">
        <v>0</v>
      </c>
      <c r="N11" s="43"/>
      <c r="O11" s="100"/>
      <c r="P11" s="116"/>
      <c r="Q11" s="90"/>
      <c r="R11" s="32"/>
    </row>
    <row r="12" spans="1:18" x14ac:dyDescent="0.2">
      <c r="A12" s="77"/>
      <c r="B12" s="146" t="s">
        <v>57</v>
      </c>
      <c r="C12" s="25"/>
      <c r="D12" s="25"/>
      <c r="E12" s="92"/>
      <c r="F12" s="117"/>
      <c r="G12" s="123" t="s">
        <v>75</v>
      </c>
      <c r="I12" s="97"/>
      <c r="J12" s="8" t="s">
        <v>58</v>
      </c>
      <c r="K12" s="2"/>
      <c r="L12" s="13">
        <v>0</v>
      </c>
      <c r="N12" s="43"/>
      <c r="O12" s="100"/>
      <c r="Q12" s="32"/>
      <c r="R12" s="32"/>
    </row>
    <row r="13" spans="1:18" x14ac:dyDescent="0.2">
      <c r="A13" s="77"/>
      <c r="B13" s="146" t="s">
        <v>54</v>
      </c>
      <c r="C13" s="6"/>
      <c r="D13" s="118">
        <v>12</v>
      </c>
      <c r="E13" s="112" t="s">
        <v>50</v>
      </c>
      <c r="G13" s="123" t="s">
        <v>76</v>
      </c>
      <c r="I13" s="97"/>
      <c r="J13" s="8" t="s">
        <v>59</v>
      </c>
      <c r="K13" s="2"/>
      <c r="L13" s="13">
        <v>0</v>
      </c>
      <c r="N13" s="43"/>
      <c r="O13" s="100"/>
      <c r="P13" s="32"/>
      <c r="Q13" s="32"/>
      <c r="R13" s="32"/>
    </row>
    <row r="14" spans="1:18" x14ac:dyDescent="0.2">
      <c r="A14" s="77"/>
      <c r="B14" s="146" t="s">
        <v>62</v>
      </c>
      <c r="C14" s="6"/>
      <c r="D14" s="6"/>
      <c r="E14" s="110"/>
      <c r="F14" s="126" t="s">
        <v>75</v>
      </c>
      <c r="G14" s="124" t="s">
        <v>77</v>
      </c>
      <c r="I14" s="97"/>
      <c r="J14" s="8" t="s">
        <v>9</v>
      </c>
      <c r="K14" s="2"/>
      <c r="L14" s="13">
        <v>0</v>
      </c>
      <c r="N14" s="43"/>
      <c r="O14" s="100"/>
      <c r="P14" s="32"/>
      <c r="Q14" s="32"/>
      <c r="R14" s="32"/>
    </row>
    <row r="15" spans="1:18" x14ac:dyDescent="0.2">
      <c r="A15" s="77"/>
      <c r="B15" s="145" t="s">
        <v>65</v>
      </c>
      <c r="C15" s="8"/>
      <c r="D15" s="8"/>
      <c r="E15" s="92"/>
      <c r="F15" s="127" t="s">
        <v>75</v>
      </c>
      <c r="H15" s="113"/>
      <c r="I15" s="114"/>
      <c r="J15" s="44" t="s">
        <v>43</v>
      </c>
      <c r="K15" s="24"/>
      <c r="L15" s="13">
        <v>0</v>
      </c>
      <c r="N15" s="90"/>
      <c r="O15" s="100"/>
    </row>
    <row r="16" spans="1:18" x14ac:dyDescent="0.2">
      <c r="A16" s="77"/>
      <c r="B16" s="148" t="s">
        <v>48</v>
      </c>
      <c r="C16" s="147"/>
      <c r="D16" s="147"/>
      <c r="E16" s="102"/>
      <c r="F16" s="97"/>
      <c r="G16" s="97"/>
      <c r="I16" s="97"/>
      <c r="J16" s="8" t="s">
        <v>7</v>
      </c>
      <c r="K16" s="6"/>
      <c r="L16" s="109">
        <v>0</v>
      </c>
      <c r="N16" s="89"/>
      <c r="O16" s="98"/>
      <c r="P16" s="32"/>
    </row>
    <row r="17" spans="1:17" ht="7.5" customHeight="1" x14ac:dyDescent="0.2">
      <c r="A17" s="77"/>
      <c r="B17" s="3"/>
      <c r="C17" s="3"/>
      <c r="D17" s="3"/>
      <c r="E17" s="3"/>
      <c r="F17" s="3"/>
      <c r="G17" s="3"/>
      <c r="H17" s="1"/>
      <c r="I17" s="3"/>
      <c r="J17" s="3"/>
      <c r="K17" s="4"/>
      <c r="L17" s="3"/>
    </row>
    <row r="18" spans="1:17" s="9" customFormat="1" ht="26.25" customHeight="1" thickBot="1" x14ac:dyDescent="0.3">
      <c r="A18" s="78"/>
      <c r="B18" s="22" t="s">
        <v>61</v>
      </c>
      <c r="C18" s="96" t="s">
        <v>66</v>
      </c>
      <c r="D18" s="96" t="s">
        <v>63</v>
      </c>
      <c r="E18" s="96" t="s">
        <v>2</v>
      </c>
      <c r="F18" s="96" t="s">
        <v>3</v>
      </c>
      <c r="G18" s="96" t="s">
        <v>12</v>
      </c>
      <c r="H18" s="96" t="s">
        <v>4</v>
      </c>
      <c r="I18" s="96" t="s">
        <v>5</v>
      </c>
      <c r="J18" s="96" t="s">
        <v>55</v>
      </c>
      <c r="K18" s="22" t="s">
        <v>21</v>
      </c>
      <c r="L18" s="22" t="s">
        <v>6</v>
      </c>
      <c r="M18" s="108"/>
    </row>
    <row r="19" spans="1:17" x14ac:dyDescent="0.2">
      <c r="A19" s="11">
        <v>0</v>
      </c>
      <c r="B19" s="74">
        <v>0</v>
      </c>
      <c r="C19" s="82" t="s">
        <v>75</v>
      </c>
      <c r="D19" s="106">
        <v>0</v>
      </c>
      <c r="E19" s="48">
        <v>0</v>
      </c>
      <c r="F19" s="104" t="s">
        <v>75</v>
      </c>
      <c r="G19" s="49">
        <v>0</v>
      </c>
      <c r="H19" s="105" t="s">
        <v>75</v>
      </c>
      <c r="I19" s="49">
        <v>0</v>
      </c>
      <c r="J19" s="49"/>
      <c r="K19" s="49">
        <v>0</v>
      </c>
      <c r="L19" s="49">
        <v>0</v>
      </c>
      <c r="M19" s="45">
        <v>1</v>
      </c>
      <c r="N19" s="119"/>
      <c r="O19" s="73"/>
      <c r="Q19" s="27"/>
    </row>
    <row r="20" spans="1:17" x14ac:dyDescent="0.2">
      <c r="A20" s="11">
        <v>0</v>
      </c>
      <c r="B20" s="74">
        <v>59</v>
      </c>
      <c r="C20" s="83" t="s">
        <v>75</v>
      </c>
      <c r="D20" s="103">
        <v>0</v>
      </c>
      <c r="E20" s="48">
        <v>0</v>
      </c>
      <c r="F20" s="104" t="s">
        <v>75</v>
      </c>
      <c r="G20" s="122">
        <v>0</v>
      </c>
      <c r="H20" s="105" t="s">
        <v>75</v>
      </c>
      <c r="I20" s="49">
        <v>0</v>
      </c>
      <c r="J20" s="49"/>
      <c r="K20" s="49">
        <v>0</v>
      </c>
      <c r="L20" s="49">
        <v>0</v>
      </c>
      <c r="M20" s="45">
        <v>2</v>
      </c>
      <c r="N20" s="27"/>
      <c r="O20" s="121"/>
      <c r="Q20" s="27"/>
    </row>
    <row r="21" spans="1:17" x14ac:dyDescent="0.2">
      <c r="A21" s="11">
        <v>0</v>
      </c>
      <c r="B21" s="74">
        <v>91</v>
      </c>
      <c r="C21" s="83" t="s">
        <v>75</v>
      </c>
      <c r="D21" s="103">
        <v>0</v>
      </c>
      <c r="E21" s="48">
        <v>0</v>
      </c>
      <c r="F21" s="104" t="s">
        <v>75</v>
      </c>
      <c r="G21" s="49">
        <v>0</v>
      </c>
      <c r="H21" s="105" t="s">
        <v>75</v>
      </c>
      <c r="I21" s="49">
        <v>0</v>
      </c>
      <c r="J21" s="49"/>
      <c r="K21" s="49">
        <v>0</v>
      </c>
      <c r="L21" s="49">
        <v>0</v>
      </c>
      <c r="M21" s="45">
        <v>3</v>
      </c>
      <c r="N21" s="27"/>
      <c r="O21" s="27"/>
      <c r="Q21" s="27"/>
    </row>
    <row r="22" spans="1:17" x14ac:dyDescent="0.2">
      <c r="A22" s="11">
        <v>0</v>
      </c>
      <c r="B22" s="74">
        <v>121</v>
      </c>
      <c r="C22" s="83" t="s">
        <v>75</v>
      </c>
      <c r="D22" s="103">
        <v>0</v>
      </c>
      <c r="E22" s="48">
        <v>0</v>
      </c>
      <c r="F22" s="104" t="s">
        <v>75</v>
      </c>
      <c r="G22" s="49">
        <v>0</v>
      </c>
      <c r="H22" s="105" t="s">
        <v>75</v>
      </c>
      <c r="I22" s="49">
        <v>0</v>
      </c>
      <c r="J22" s="49"/>
      <c r="K22" s="49">
        <v>0</v>
      </c>
      <c r="L22" s="49">
        <v>0</v>
      </c>
      <c r="M22" s="45">
        <v>4</v>
      </c>
      <c r="O22" s="27"/>
      <c r="Q22" s="27"/>
    </row>
    <row r="23" spans="1:17" x14ac:dyDescent="0.2">
      <c r="A23" s="11">
        <v>0</v>
      </c>
      <c r="B23" s="74">
        <v>152</v>
      </c>
      <c r="C23" s="83" t="s">
        <v>75</v>
      </c>
      <c r="D23" s="103">
        <v>0</v>
      </c>
      <c r="E23" s="48">
        <v>0</v>
      </c>
      <c r="F23" s="104" t="s">
        <v>75</v>
      </c>
      <c r="G23" s="49">
        <v>0</v>
      </c>
      <c r="H23" s="105" t="s">
        <v>75</v>
      </c>
      <c r="I23" s="49">
        <v>0</v>
      </c>
      <c r="J23" s="49"/>
      <c r="K23" s="49">
        <v>0</v>
      </c>
      <c r="L23" s="49">
        <v>0</v>
      </c>
      <c r="M23" s="45">
        <v>5</v>
      </c>
      <c r="O23" s="27"/>
      <c r="Q23" s="27"/>
    </row>
    <row r="24" spans="1:17" x14ac:dyDescent="0.2">
      <c r="A24" s="11">
        <v>0</v>
      </c>
      <c r="B24" s="74">
        <v>182</v>
      </c>
      <c r="C24" s="83" t="s">
        <v>75</v>
      </c>
      <c r="D24" s="103">
        <v>0</v>
      </c>
      <c r="E24" s="48">
        <v>0</v>
      </c>
      <c r="F24" s="104" t="s">
        <v>75</v>
      </c>
      <c r="G24" s="49">
        <v>0</v>
      </c>
      <c r="H24" s="105" t="s">
        <v>75</v>
      </c>
      <c r="I24" s="49">
        <v>0</v>
      </c>
      <c r="J24" s="94"/>
      <c r="K24" s="49">
        <v>0</v>
      </c>
      <c r="L24" s="49">
        <v>0</v>
      </c>
      <c r="M24" s="45">
        <v>6</v>
      </c>
      <c r="N24" s="27"/>
      <c r="O24" s="27"/>
      <c r="Q24" s="27"/>
    </row>
    <row r="25" spans="1:17" x14ac:dyDescent="0.2">
      <c r="A25" s="11">
        <v>0</v>
      </c>
      <c r="B25" s="74">
        <v>213</v>
      </c>
      <c r="C25" s="83" t="s">
        <v>75</v>
      </c>
      <c r="D25" s="103">
        <v>0</v>
      </c>
      <c r="E25" s="48">
        <v>0</v>
      </c>
      <c r="F25" s="104" t="s">
        <v>75</v>
      </c>
      <c r="G25" s="49">
        <v>0</v>
      </c>
      <c r="H25" s="105" t="s">
        <v>75</v>
      </c>
      <c r="I25" s="49">
        <v>0</v>
      </c>
      <c r="J25" s="49"/>
      <c r="K25" s="49">
        <v>0</v>
      </c>
      <c r="L25" s="49">
        <v>0</v>
      </c>
      <c r="M25" s="45">
        <v>7</v>
      </c>
      <c r="O25" s="27"/>
      <c r="Q25" s="27"/>
    </row>
    <row r="26" spans="1:17" x14ac:dyDescent="0.2">
      <c r="A26" s="11">
        <v>0</v>
      </c>
      <c r="B26" s="74">
        <v>244</v>
      </c>
      <c r="C26" s="83" t="s">
        <v>75</v>
      </c>
      <c r="D26" s="103">
        <v>0</v>
      </c>
      <c r="E26" s="48">
        <v>0</v>
      </c>
      <c r="F26" s="104" t="s">
        <v>75</v>
      </c>
      <c r="G26" s="49">
        <v>0</v>
      </c>
      <c r="H26" s="105" t="s">
        <v>75</v>
      </c>
      <c r="I26" s="49">
        <v>0</v>
      </c>
      <c r="J26" s="49"/>
      <c r="K26" s="49">
        <v>0</v>
      </c>
      <c r="L26" s="49">
        <v>0</v>
      </c>
      <c r="M26" s="45">
        <v>8</v>
      </c>
      <c r="O26" s="27"/>
      <c r="Q26" s="27"/>
    </row>
    <row r="27" spans="1:17" x14ac:dyDescent="0.2">
      <c r="A27" s="11">
        <v>0</v>
      </c>
      <c r="B27" s="74">
        <v>274</v>
      </c>
      <c r="C27" s="83" t="s">
        <v>75</v>
      </c>
      <c r="D27" s="103">
        <v>0</v>
      </c>
      <c r="E27" s="48">
        <v>0</v>
      </c>
      <c r="F27" s="104" t="s">
        <v>75</v>
      </c>
      <c r="G27" s="49">
        <v>0</v>
      </c>
      <c r="H27" s="105" t="s">
        <v>75</v>
      </c>
      <c r="I27" s="49">
        <v>0</v>
      </c>
      <c r="J27" s="94"/>
      <c r="K27" s="49">
        <v>0</v>
      </c>
      <c r="L27" s="49">
        <v>0</v>
      </c>
      <c r="M27" s="45">
        <v>9</v>
      </c>
      <c r="N27" s="26"/>
      <c r="O27" s="27"/>
      <c r="Q27" s="27"/>
    </row>
    <row r="28" spans="1:17" x14ac:dyDescent="0.2">
      <c r="A28" s="11">
        <v>0</v>
      </c>
      <c r="B28" s="74">
        <v>305</v>
      </c>
      <c r="C28" s="83" t="s">
        <v>75</v>
      </c>
      <c r="D28" s="103">
        <v>0</v>
      </c>
      <c r="E28" s="48">
        <v>0</v>
      </c>
      <c r="F28" s="104" t="s">
        <v>75</v>
      </c>
      <c r="G28" s="49">
        <v>0</v>
      </c>
      <c r="H28" s="105" t="s">
        <v>75</v>
      </c>
      <c r="I28" s="49">
        <v>0</v>
      </c>
      <c r="J28" s="49"/>
      <c r="K28" s="49">
        <v>0</v>
      </c>
      <c r="L28" s="49">
        <v>0</v>
      </c>
      <c r="M28" s="45">
        <v>10</v>
      </c>
      <c r="O28" s="27"/>
      <c r="Q28" s="27"/>
    </row>
    <row r="29" spans="1:17" x14ac:dyDescent="0.2">
      <c r="A29" s="11">
        <v>0</v>
      </c>
      <c r="B29" s="74">
        <v>335</v>
      </c>
      <c r="C29" s="83" t="s">
        <v>75</v>
      </c>
      <c r="D29" s="103">
        <v>0</v>
      </c>
      <c r="E29" s="48">
        <v>0</v>
      </c>
      <c r="F29" s="104" t="s">
        <v>75</v>
      </c>
      <c r="G29" s="49">
        <v>0</v>
      </c>
      <c r="H29" s="105" t="s">
        <v>75</v>
      </c>
      <c r="I29" s="49">
        <v>0</v>
      </c>
      <c r="J29" s="49"/>
      <c r="K29" s="49">
        <v>0</v>
      </c>
      <c r="L29" s="49">
        <v>0</v>
      </c>
      <c r="M29" s="45">
        <v>11</v>
      </c>
      <c r="O29" s="27"/>
      <c r="Q29" s="27"/>
    </row>
    <row r="30" spans="1:17" x14ac:dyDescent="0.2">
      <c r="A30" s="11">
        <v>0</v>
      </c>
      <c r="B30" s="74">
        <v>366</v>
      </c>
      <c r="C30" s="83" t="s">
        <v>75</v>
      </c>
      <c r="D30" s="103">
        <v>0</v>
      </c>
      <c r="E30" s="48">
        <v>0</v>
      </c>
      <c r="F30" s="104" t="s">
        <v>75</v>
      </c>
      <c r="G30" s="49">
        <v>0</v>
      </c>
      <c r="H30" s="105" t="s">
        <v>75</v>
      </c>
      <c r="I30" s="49">
        <v>0</v>
      </c>
      <c r="J30" s="49"/>
      <c r="K30" s="49">
        <v>0</v>
      </c>
      <c r="L30" s="49">
        <v>0</v>
      </c>
      <c r="M30" s="45">
        <v>12</v>
      </c>
      <c r="O30" s="27"/>
      <c r="Q30" s="27"/>
    </row>
    <row r="31" spans="1:17" x14ac:dyDescent="0.2">
      <c r="A31" s="11">
        <v>0</v>
      </c>
      <c r="B31" s="74">
        <v>397</v>
      </c>
      <c r="C31" s="83" t="s">
        <v>75</v>
      </c>
      <c r="D31" s="103">
        <v>0</v>
      </c>
      <c r="E31" s="48">
        <v>0</v>
      </c>
      <c r="F31" s="104" t="s">
        <v>75</v>
      </c>
      <c r="G31" s="49">
        <v>0</v>
      </c>
      <c r="H31" s="105" t="s">
        <v>75</v>
      </c>
      <c r="I31" s="49">
        <v>0</v>
      </c>
      <c r="J31" s="49"/>
      <c r="K31" s="49">
        <v>0</v>
      </c>
      <c r="L31" s="49">
        <v>0</v>
      </c>
      <c r="M31" s="45">
        <v>13</v>
      </c>
      <c r="O31" s="27"/>
      <c r="Q31" s="27"/>
    </row>
    <row r="32" spans="1:17" x14ac:dyDescent="0.2">
      <c r="A32" s="11">
        <v>0</v>
      </c>
      <c r="B32" s="74">
        <v>425</v>
      </c>
      <c r="C32" s="83" t="s">
        <v>75</v>
      </c>
      <c r="D32" s="103">
        <v>0</v>
      </c>
      <c r="E32" s="48">
        <v>0</v>
      </c>
      <c r="F32" s="104" t="s">
        <v>75</v>
      </c>
      <c r="G32" s="49">
        <v>0</v>
      </c>
      <c r="H32" s="105" t="s">
        <v>75</v>
      </c>
      <c r="I32" s="49">
        <v>0</v>
      </c>
      <c r="J32" s="49"/>
      <c r="K32" s="49">
        <v>0</v>
      </c>
      <c r="L32" s="49">
        <v>0</v>
      </c>
      <c r="M32" s="45">
        <v>14</v>
      </c>
      <c r="O32" s="27"/>
    </row>
    <row r="33" spans="1:13" x14ac:dyDescent="0.2">
      <c r="A33" s="11">
        <v>0</v>
      </c>
      <c r="B33" s="74">
        <v>456</v>
      </c>
      <c r="C33" s="83" t="s">
        <v>75</v>
      </c>
      <c r="D33" s="103">
        <v>0</v>
      </c>
      <c r="E33" s="48">
        <v>0</v>
      </c>
      <c r="F33" s="104" t="s">
        <v>75</v>
      </c>
      <c r="G33" s="49">
        <v>0</v>
      </c>
      <c r="H33" s="105" t="s">
        <v>75</v>
      </c>
      <c r="I33" s="49">
        <v>0</v>
      </c>
      <c r="J33" s="49"/>
      <c r="K33" s="49">
        <v>0</v>
      </c>
      <c r="L33" s="49">
        <v>0</v>
      </c>
      <c r="M33" s="45">
        <v>15</v>
      </c>
    </row>
    <row r="34" spans="1:13" x14ac:dyDescent="0.2">
      <c r="A34" s="11">
        <v>0</v>
      </c>
      <c r="B34" s="74">
        <v>486</v>
      </c>
      <c r="C34" s="83" t="s">
        <v>75</v>
      </c>
      <c r="D34" s="103">
        <v>0</v>
      </c>
      <c r="E34" s="48">
        <v>0</v>
      </c>
      <c r="F34" s="104" t="s">
        <v>75</v>
      </c>
      <c r="G34" s="49">
        <v>0</v>
      </c>
      <c r="H34" s="105" t="s">
        <v>75</v>
      </c>
      <c r="I34" s="49">
        <v>0</v>
      </c>
      <c r="J34" s="49"/>
      <c r="K34" s="49">
        <v>0</v>
      </c>
      <c r="L34" s="49">
        <v>0</v>
      </c>
      <c r="M34" s="45">
        <v>16</v>
      </c>
    </row>
    <row r="35" spans="1:13" x14ac:dyDescent="0.2">
      <c r="A35" s="11">
        <v>0</v>
      </c>
      <c r="B35" s="74">
        <v>517</v>
      </c>
      <c r="C35" s="83" t="s">
        <v>75</v>
      </c>
      <c r="D35" s="103">
        <v>0</v>
      </c>
      <c r="E35" s="48">
        <v>0</v>
      </c>
      <c r="F35" s="104" t="s">
        <v>75</v>
      </c>
      <c r="G35" s="49">
        <v>0</v>
      </c>
      <c r="H35" s="105" t="s">
        <v>75</v>
      </c>
      <c r="I35" s="49">
        <v>0</v>
      </c>
      <c r="J35" s="49"/>
      <c r="K35" s="49">
        <v>0</v>
      </c>
      <c r="L35" s="49">
        <v>0</v>
      </c>
      <c r="M35" s="45">
        <v>17</v>
      </c>
    </row>
    <row r="36" spans="1:13" x14ac:dyDescent="0.2">
      <c r="A36" s="11">
        <v>0</v>
      </c>
      <c r="B36" s="74">
        <v>547</v>
      </c>
      <c r="C36" s="83" t="s">
        <v>75</v>
      </c>
      <c r="D36" s="103">
        <v>0</v>
      </c>
      <c r="E36" s="48">
        <v>0</v>
      </c>
      <c r="F36" s="104" t="s">
        <v>75</v>
      </c>
      <c r="G36" s="49">
        <v>0</v>
      </c>
      <c r="H36" s="105" t="s">
        <v>75</v>
      </c>
      <c r="I36" s="49">
        <v>0</v>
      </c>
      <c r="J36" s="49"/>
      <c r="K36" s="49">
        <v>0</v>
      </c>
      <c r="L36" s="49">
        <v>0</v>
      </c>
      <c r="M36" s="45">
        <v>18</v>
      </c>
    </row>
    <row r="37" spans="1:13" x14ac:dyDescent="0.2">
      <c r="A37" s="11">
        <v>0</v>
      </c>
      <c r="B37" s="74">
        <v>578</v>
      </c>
      <c r="C37" s="83" t="s">
        <v>75</v>
      </c>
      <c r="D37" s="103">
        <v>0</v>
      </c>
      <c r="E37" s="48">
        <v>0</v>
      </c>
      <c r="F37" s="104" t="s">
        <v>75</v>
      </c>
      <c r="G37" s="49">
        <v>0</v>
      </c>
      <c r="H37" s="105" t="s">
        <v>75</v>
      </c>
      <c r="I37" s="49">
        <v>0</v>
      </c>
      <c r="J37" s="49"/>
      <c r="K37" s="49">
        <v>0</v>
      </c>
      <c r="L37" s="49">
        <v>0</v>
      </c>
      <c r="M37" s="45">
        <v>19</v>
      </c>
    </row>
    <row r="38" spans="1:13" x14ac:dyDescent="0.2">
      <c r="A38" s="11">
        <v>0</v>
      </c>
      <c r="B38" s="74">
        <v>609</v>
      </c>
      <c r="C38" s="83" t="s">
        <v>75</v>
      </c>
      <c r="D38" s="103">
        <v>0</v>
      </c>
      <c r="E38" s="48">
        <v>0</v>
      </c>
      <c r="F38" s="104" t="s">
        <v>75</v>
      </c>
      <c r="G38" s="49">
        <v>0</v>
      </c>
      <c r="H38" s="105" t="s">
        <v>75</v>
      </c>
      <c r="I38" s="49">
        <v>0</v>
      </c>
      <c r="J38" s="49"/>
      <c r="K38" s="49">
        <v>0</v>
      </c>
      <c r="L38" s="49">
        <v>0</v>
      </c>
      <c r="M38" s="45">
        <v>20</v>
      </c>
    </row>
    <row r="39" spans="1:13" x14ac:dyDescent="0.2">
      <c r="A39" s="11">
        <v>0</v>
      </c>
      <c r="B39" s="74">
        <v>639</v>
      </c>
      <c r="C39" s="83" t="s">
        <v>75</v>
      </c>
      <c r="D39" s="103">
        <v>0</v>
      </c>
      <c r="E39" s="48">
        <v>0</v>
      </c>
      <c r="F39" s="104" t="s">
        <v>75</v>
      </c>
      <c r="G39" s="49">
        <v>0</v>
      </c>
      <c r="H39" s="105" t="s">
        <v>75</v>
      </c>
      <c r="I39" s="49">
        <v>0</v>
      </c>
      <c r="J39" s="49"/>
      <c r="K39" s="49">
        <v>0</v>
      </c>
      <c r="L39" s="49">
        <v>0</v>
      </c>
      <c r="M39" s="45">
        <v>21</v>
      </c>
    </row>
    <row r="40" spans="1:13" x14ac:dyDescent="0.2">
      <c r="A40" s="11">
        <v>0</v>
      </c>
      <c r="B40" s="74">
        <v>670</v>
      </c>
      <c r="C40" s="83" t="s">
        <v>75</v>
      </c>
      <c r="D40" s="103">
        <v>0</v>
      </c>
      <c r="E40" s="48">
        <v>0</v>
      </c>
      <c r="F40" s="104" t="s">
        <v>75</v>
      </c>
      <c r="G40" s="49">
        <v>0</v>
      </c>
      <c r="H40" s="105" t="s">
        <v>75</v>
      </c>
      <c r="I40" s="49">
        <v>0</v>
      </c>
      <c r="J40" s="49"/>
      <c r="K40" s="49">
        <v>0</v>
      </c>
      <c r="L40" s="49">
        <v>0</v>
      </c>
      <c r="M40" s="45">
        <v>22</v>
      </c>
    </row>
    <row r="41" spans="1:13" x14ac:dyDescent="0.2">
      <c r="A41" s="11">
        <v>0</v>
      </c>
      <c r="B41" s="74">
        <v>700</v>
      </c>
      <c r="C41" s="83" t="s">
        <v>75</v>
      </c>
      <c r="D41" s="103">
        <v>0</v>
      </c>
      <c r="E41" s="48">
        <v>0</v>
      </c>
      <c r="F41" s="104" t="s">
        <v>75</v>
      </c>
      <c r="G41" s="49">
        <v>0</v>
      </c>
      <c r="H41" s="105" t="s">
        <v>75</v>
      </c>
      <c r="I41" s="49">
        <v>0</v>
      </c>
      <c r="J41" s="49"/>
      <c r="K41" s="49">
        <v>0</v>
      </c>
      <c r="L41" s="49">
        <v>0</v>
      </c>
      <c r="M41" s="45">
        <v>23</v>
      </c>
    </row>
    <row r="42" spans="1:13" x14ac:dyDescent="0.2">
      <c r="A42" s="11">
        <v>0</v>
      </c>
      <c r="B42" s="74">
        <v>731</v>
      </c>
      <c r="C42" s="83" t="s">
        <v>75</v>
      </c>
      <c r="D42" s="103">
        <v>0</v>
      </c>
      <c r="E42" s="48">
        <v>0</v>
      </c>
      <c r="F42" s="104" t="s">
        <v>75</v>
      </c>
      <c r="G42" s="49">
        <v>0</v>
      </c>
      <c r="H42" s="105" t="s">
        <v>75</v>
      </c>
      <c r="I42" s="49">
        <v>0</v>
      </c>
      <c r="J42" s="49"/>
      <c r="K42" s="49">
        <v>0</v>
      </c>
      <c r="L42" s="49">
        <v>0</v>
      </c>
      <c r="M42" s="45">
        <v>24</v>
      </c>
    </row>
    <row r="43" spans="1:13" x14ac:dyDescent="0.2">
      <c r="A43" s="11">
        <v>0</v>
      </c>
      <c r="B43" s="74">
        <v>762</v>
      </c>
      <c r="C43" s="83" t="s">
        <v>75</v>
      </c>
      <c r="D43" s="103">
        <v>0</v>
      </c>
      <c r="E43" s="48">
        <v>0</v>
      </c>
      <c r="F43" s="104" t="s">
        <v>75</v>
      </c>
      <c r="G43" s="49">
        <v>0</v>
      </c>
      <c r="H43" s="105" t="s">
        <v>75</v>
      </c>
      <c r="I43" s="49">
        <v>0</v>
      </c>
      <c r="J43" s="49"/>
      <c r="K43" s="49">
        <v>0</v>
      </c>
      <c r="L43" s="49">
        <v>0</v>
      </c>
      <c r="M43" s="45">
        <v>25</v>
      </c>
    </row>
    <row r="44" spans="1:13" x14ac:dyDescent="0.2">
      <c r="A44" s="11">
        <v>0</v>
      </c>
      <c r="B44" s="74">
        <v>790</v>
      </c>
      <c r="C44" s="83" t="s">
        <v>75</v>
      </c>
      <c r="D44" s="103">
        <v>0</v>
      </c>
      <c r="E44" s="48">
        <v>0</v>
      </c>
      <c r="F44" s="104" t="s">
        <v>75</v>
      </c>
      <c r="G44" s="49">
        <v>0</v>
      </c>
      <c r="H44" s="105" t="s">
        <v>75</v>
      </c>
      <c r="I44" s="49">
        <v>0</v>
      </c>
      <c r="J44" s="49"/>
      <c r="K44" s="49">
        <v>0</v>
      </c>
      <c r="L44" s="49">
        <v>0</v>
      </c>
      <c r="M44" s="45">
        <v>26</v>
      </c>
    </row>
    <row r="45" spans="1:13" x14ac:dyDescent="0.2">
      <c r="A45" s="11">
        <v>0</v>
      </c>
      <c r="B45" s="74">
        <v>821</v>
      </c>
      <c r="C45" s="83" t="s">
        <v>75</v>
      </c>
      <c r="D45" s="103">
        <v>0</v>
      </c>
      <c r="E45" s="48">
        <v>0</v>
      </c>
      <c r="F45" s="104" t="s">
        <v>75</v>
      </c>
      <c r="G45" s="49">
        <v>0</v>
      </c>
      <c r="H45" s="105" t="s">
        <v>75</v>
      </c>
      <c r="I45" s="49">
        <v>0</v>
      </c>
      <c r="J45" s="49"/>
      <c r="K45" s="49">
        <v>0</v>
      </c>
      <c r="L45" s="49">
        <v>0</v>
      </c>
      <c r="M45" s="45">
        <v>27</v>
      </c>
    </row>
    <row r="46" spans="1:13" x14ac:dyDescent="0.2">
      <c r="A46" s="11">
        <v>0</v>
      </c>
      <c r="B46" s="74">
        <v>851</v>
      </c>
      <c r="C46" s="83" t="s">
        <v>75</v>
      </c>
      <c r="D46" s="103">
        <v>0</v>
      </c>
      <c r="E46" s="48">
        <v>0</v>
      </c>
      <c r="F46" s="104" t="s">
        <v>75</v>
      </c>
      <c r="G46" s="49">
        <v>0</v>
      </c>
      <c r="H46" s="105" t="s">
        <v>75</v>
      </c>
      <c r="I46" s="49">
        <v>0</v>
      </c>
      <c r="J46" s="49"/>
      <c r="K46" s="49">
        <v>0</v>
      </c>
      <c r="L46" s="49">
        <v>0</v>
      </c>
      <c r="M46" s="45">
        <v>28</v>
      </c>
    </row>
    <row r="47" spans="1:13" x14ac:dyDescent="0.2">
      <c r="A47" s="11">
        <v>0</v>
      </c>
      <c r="B47" s="74">
        <v>882</v>
      </c>
      <c r="C47" s="83" t="s">
        <v>75</v>
      </c>
      <c r="D47" s="103">
        <v>0</v>
      </c>
      <c r="E47" s="48">
        <v>0</v>
      </c>
      <c r="F47" s="104" t="s">
        <v>75</v>
      </c>
      <c r="G47" s="49">
        <v>0</v>
      </c>
      <c r="H47" s="105" t="s">
        <v>75</v>
      </c>
      <c r="I47" s="49">
        <v>0</v>
      </c>
      <c r="J47" s="49"/>
      <c r="K47" s="49">
        <v>0</v>
      </c>
      <c r="L47" s="49">
        <v>0</v>
      </c>
      <c r="M47" s="45">
        <v>29</v>
      </c>
    </row>
    <row r="48" spans="1:13" x14ac:dyDescent="0.2">
      <c r="A48" s="11">
        <v>0</v>
      </c>
      <c r="B48" s="74">
        <v>912</v>
      </c>
      <c r="C48" s="83" t="s">
        <v>75</v>
      </c>
      <c r="D48" s="103">
        <v>0</v>
      </c>
      <c r="E48" s="48">
        <v>0</v>
      </c>
      <c r="F48" s="104" t="s">
        <v>75</v>
      </c>
      <c r="G48" s="49">
        <v>0</v>
      </c>
      <c r="H48" s="105" t="s">
        <v>75</v>
      </c>
      <c r="I48" s="49">
        <v>0</v>
      </c>
      <c r="J48" s="49"/>
      <c r="K48" s="49">
        <v>0</v>
      </c>
      <c r="L48" s="49">
        <v>0</v>
      </c>
      <c r="M48" s="45">
        <v>30</v>
      </c>
    </row>
    <row r="49" spans="1:16" x14ac:dyDescent="0.2">
      <c r="A49" s="11">
        <v>0</v>
      </c>
      <c r="B49" s="74">
        <v>943</v>
      </c>
      <c r="C49" s="83" t="s">
        <v>75</v>
      </c>
      <c r="D49" s="103">
        <v>0</v>
      </c>
      <c r="E49" s="48">
        <v>0</v>
      </c>
      <c r="F49" s="104" t="s">
        <v>75</v>
      </c>
      <c r="G49" s="49">
        <v>0</v>
      </c>
      <c r="H49" s="105" t="s">
        <v>75</v>
      </c>
      <c r="I49" s="99">
        <v>0</v>
      </c>
      <c r="J49" s="49"/>
      <c r="K49" s="49">
        <v>0</v>
      </c>
      <c r="L49" s="49">
        <v>0</v>
      </c>
      <c r="M49" s="45">
        <v>31</v>
      </c>
    </row>
    <row r="50" spans="1:16" x14ac:dyDescent="0.2">
      <c r="A50" s="11">
        <v>0</v>
      </c>
      <c r="B50" s="74">
        <v>974</v>
      </c>
      <c r="C50" s="83" t="s">
        <v>75</v>
      </c>
      <c r="D50" s="103">
        <v>0</v>
      </c>
      <c r="E50" s="48">
        <v>0</v>
      </c>
      <c r="F50" s="104" t="s">
        <v>75</v>
      </c>
      <c r="G50" s="49">
        <v>0</v>
      </c>
      <c r="H50" s="105" t="s">
        <v>75</v>
      </c>
      <c r="I50" s="49">
        <v>0</v>
      </c>
      <c r="J50" s="49"/>
      <c r="K50" s="49">
        <v>0</v>
      </c>
      <c r="L50" s="49">
        <v>0</v>
      </c>
      <c r="M50" s="45">
        <v>32</v>
      </c>
    </row>
    <row r="51" spans="1:16" x14ac:dyDescent="0.2">
      <c r="A51" s="11">
        <v>0</v>
      </c>
      <c r="B51" s="74">
        <v>1004</v>
      </c>
      <c r="C51" s="83" t="s">
        <v>75</v>
      </c>
      <c r="D51" s="103">
        <v>0</v>
      </c>
      <c r="E51" s="48">
        <v>0</v>
      </c>
      <c r="F51" s="104" t="s">
        <v>75</v>
      </c>
      <c r="G51" s="49">
        <v>0</v>
      </c>
      <c r="H51" s="105" t="s">
        <v>75</v>
      </c>
      <c r="I51" s="49">
        <v>0</v>
      </c>
      <c r="J51" s="49"/>
      <c r="K51" s="49">
        <v>0</v>
      </c>
      <c r="L51" s="49">
        <v>0</v>
      </c>
      <c r="M51" s="45">
        <v>33</v>
      </c>
    </row>
    <row r="52" spans="1:16" x14ac:dyDescent="0.2">
      <c r="A52" s="11">
        <v>0</v>
      </c>
      <c r="B52" s="74">
        <v>1035</v>
      </c>
      <c r="C52" s="83" t="s">
        <v>75</v>
      </c>
      <c r="D52" s="103">
        <v>0</v>
      </c>
      <c r="E52" s="48">
        <v>0</v>
      </c>
      <c r="F52" s="104" t="s">
        <v>75</v>
      </c>
      <c r="G52" s="49">
        <v>0</v>
      </c>
      <c r="H52" s="105" t="s">
        <v>75</v>
      </c>
      <c r="I52" s="49">
        <v>0</v>
      </c>
      <c r="J52" s="49"/>
      <c r="K52" s="49">
        <v>0</v>
      </c>
      <c r="L52" s="49">
        <v>0</v>
      </c>
      <c r="M52" s="45">
        <v>34</v>
      </c>
    </row>
    <row r="53" spans="1:16" x14ac:dyDescent="0.2">
      <c r="A53" s="11">
        <v>0</v>
      </c>
      <c r="B53" s="74">
        <v>1065</v>
      </c>
      <c r="C53" s="83" t="s">
        <v>75</v>
      </c>
      <c r="D53" s="103">
        <v>0</v>
      </c>
      <c r="E53" s="48">
        <v>0</v>
      </c>
      <c r="F53" s="104" t="s">
        <v>75</v>
      </c>
      <c r="G53" s="49">
        <v>0</v>
      </c>
      <c r="H53" s="105" t="s">
        <v>75</v>
      </c>
      <c r="I53" s="49">
        <v>0</v>
      </c>
      <c r="J53" s="49"/>
      <c r="K53" s="49">
        <v>0</v>
      </c>
      <c r="L53" s="49">
        <v>0</v>
      </c>
      <c r="M53" s="45">
        <v>35</v>
      </c>
    </row>
    <row r="54" spans="1:16" x14ac:dyDescent="0.2">
      <c r="A54" s="11">
        <v>0</v>
      </c>
      <c r="B54" s="74">
        <v>1096</v>
      </c>
      <c r="C54" s="83" t="s">
        <v>75</v>
      </c>
      <c r="D54" s="103">
        <v>0</v>
      </c>
      <c r="E54" s="48">
        <v>0</v>
      </c>
      <c r="F54" s="104" t="s">
        <v>75</v>
      </c>
      <c r="G54" s="49">
        <v>0</v>
      </c>
      <c r="H54" s="105" t="s">
        <v>75</v>
      </c>
      <c r="I54" s="49">
        <v>0</v>
      </c>
      <c r="J54" s="49"/>
      <c r="K54" s="49">
        <v>0</v>
      </c>
      <c r="L54" s="49">
        <v>0</v>
      </c>
      <c r="M54" s="45">
        <v>36</v>
      </c>
    </row>
    <row r="55" spans="1:16" x14ac:dyDescent="0.2">
      <c r="A55" s="11">
        <v>0</v>
      </c>
      <c r="B55" s="74">
        <v>1127</v>
      </c>
      <c r="C55" s="83" t="s">
        <v>75</v>
      </c>
      <c r="D55" s="103">
        <v>0</v>
      </c>
      <c r="E55" s="48">
        <v>0</v>
      </c>
      <c r="F55" s="104" t="s">
        <v>75</v>
      </c>
      <c r="G55" s="49">
        <v>0</v>
      </c>
      <c r="H55" s="105" t="s">
        <v>75</v>
      </c>
      <c r="I55" s="49">
        <v>0</v>
      </c>
      <c r="J55" s="49"/>
      <c r="K55" s="49">
        <v>0</v>
      </c>
      <c r="L55" s="49">
        <v>0</v>
      </c>
      <c r="M55" s="45">
        <v>37</v>
      </c>
      <c r="P55" s="89"/>
    </row>
    <row r="56" spans="1:16" x14ac:dyDescent="0.2">
      <c r="A56" s="11">
        <v>0</v>
      </c>
      <c r="B56" s="74">
        <v>1155</v>
      </c>
      <c r="C56" s="83" t="s">
        <v>75</v>
      </c>
      <c r="D56" s="103">
        <v>0</v>
      </c>
      <c r="E56" s="48">
        <v>0</v>
      </c>
      <c r="F56" s="104" t="s">
        <v>75</v>
      </c>
      <c r="G56" s="49">
        <v>0</v>
      </c>
      <c r="H56" s="105" t="s">
        <v>75</v>
      </c>
      <c r="I56" s="49">
        <v>0</v>
      </c>
      <c r="J56" s="49"/>
      <c r="K56" s="49">
        <v>0</v>
      </c>
      <c r="L56" s="49">
        <v>0</v>
      </c>
      <c r="M56" s="45">
        <v>38</v>
      </c>
      <c r="O56" s="23"/>
      <c r="P56" s="89"/>
    </row>
    <row r="57" spans="1:16" x14ac:dyDescent="0.2">
      <c r="A57" s="11">
        <v>0</v>
      </c>
      <c r="B57" s="74">
        <v>1186</v>
      </c>
      <c r="C57" s="83" t="s">
        <v>75</v>
      </c>
      <c r="D57" s="103">
        <v>0</v>
      </c>
      <c r="E57" s="48">
        <v>0</v>
      </c>
      <c r="F57" s="104" t="s">
        <v>75</v>
      </c>
      <c r="G57" s="49">
        <v>0</v>
      </c>
      <c r="H57" s="105" t="s">
        <v>75</v>
      </c>
      <c r="I57" s="49">
        <v>0</v>
      </c>
      <c r="J57" s="49"/>
      <c r="K57" s="49">
        <v>0</v>
      </c>
      <c r="L57" s="49">
        <v>0</v>
      </c>
      <c r="M57" s="45">
        <v>39</v>
      </c>
      <c r="O57" s="23"/>
      <c r="P57" s="23"/>
    </row>
    <row r="58" spans="1:16" x14ac:dyDescent="0.2">
      <c r="A58" s="11">
        <v>0</v>
      </c>
      <c r="B58" s="74">
        <v>1216</v>
      </c>
      <c r="C58" s="83" t="s">
        <v>75</v>
      </c>
      <c r="D58" s="103">
        <v>0</v>
      </c>
      <c r="E58" s="48">
        <v>0</v>
      </c>
      <c r="F58" s="104" t="s">
        <v>75</v>
      </c>
      <c r="G58" s="49">
        <v>0</v>
      </c>
      <c r="H58" s="105" t="s">
        <v>75</v>
      </c>
      <c r="I58" s="49">
        <v>0</v>
      </c>
      <c r="J58" s="49"/>
      <c r="K58" s="49">
        <v>0</v>
      </c>
      <c r="L58" s="49">
        <v>0</v>
      </c>
      <c r="M58" s="45">
        <v>40</v>
      </c>
      <c r="N58" s="27"/>
      <c r="O58" s="23"/>
      <c r="P58" s="23"/>
    </row>
    <row r="59" spans="1:16" x14ac:dyDescent="0.2">
      <c r="A59" s="11">
        <v>0</v>
      </c>
      <c r="B59" s="74">
        <v>1247</v>
      </c>
      <c r="C59" s="83" t="s">
        <v>75</v>
      </c>
      <c r="D59" s="103">
        <v>0</v>
      </c>
      <c r="E59" s="48">
        <v>0</v>
      </c>
      <c r="F59" s="104" t="s">
        <v>75</v>
      </c>
      <c r="G59" s="49">
        <v>0</v>
      </c>
      <c r="H59" s="105" t="s">
        <v>75</v>
      </c>
      <c r="I59" s="49">
        <v>0</v>
      </c>
      <c r="J59" s="49"/>
      <c r="K59" s="49">
        <v>0</v>
      </c>
      <c r="L59" s="49">
        <v>0</v>
      </c>
      <c r="M59" s="45">
        <v>41</v>
      </c>
      <c r="O59" s="23"/>
      <c r="P59" s="23"/>
    </row>
    <row r="60" spans="1:16" x14ac:dyDescent="0.2">
      <c r="A60" s="11">
        <v>0</v>
      </c>
      <c r="B60" s="74">
        <v>1277</v>
      </c>
      <c r="C60" s="83" t="s">
        <v>75</v>
      </c>
      <c r="D60" s="103">
        <v>0</v>
      </c>
      <c r="E60" s="48">
        <v>0</v>
      </c>
      <c r="F60" s="104" t="s">
        <v>75</v>
      </c>
      <c r="G60" s="49">
        <v>0</v>
      </c>
      <c r="H60" s="105" t="s">
        <v>75</v>
      </c>
      <c r="I60" s="49">
        <v>0</v>
      </c>
      <c r="J60" s="49"/>
      <c r="K60" s="49">
        <v>0</v>
      </c>
      <c r="L60" s="49">
        <v>0</v>
      </c>
      <c r="M60" s="45">
        <v>42</v>
      </c>
      <c r="O60" s="23"/>
      <c r="P60" s="23"/>
    </row>
    <row r="61" spans="1:16" x14ac:dyDescent="0.2">
      <c r="A61" s="11">
        <v>0</v>
      </c>
      <c r="B61" s="74">
        <v>1308</v>
      </c>
      <c r="C61" s="83" t="s">
        <v>75</v>
      </c>
      <c r="D61" s="103">
        <v>0</v>
      </c>
      <c r="E61" s="48">
        <v>0</v>
      </c>
      <c r="F61" s="104" t="s">
        <v>75</v>
      </c>
      <c r="G61" s="49">
        <v>0</v>
      </c>
      <c r="H61" s="105" t="s">
        <v>75</v>
      </c>
      <c r="I61" s="49">
        <v>0</v>
      </c>
      <c r="J61" s="49"/>
      <c r="K61" s="49">
        <v>0</v>
      </c>
      <c r="L61" s="49">
        <v>0</v>
      </c>
      <c r="M61" s="45">
        <v>43</v>
      </c>
    </row>
    <row r="62" spans="1:16" x14ac:dyDescent="0.2">
      <c r="A62" s="11">
        <v>0</v>
      </c>
      <c r="B62" s="74">
        <v>1339</v>
      </c>
      <c r="C62" s="83" t="s">
        <v>75</v>
      </c>
      <c r="D62" s="103">
        <v>0</v>
      </c>
      <c r="E62" s="48">
        <v>0</v>
      </c>
      <c r="F62" s="104" t="s">
        <v>75</v>
      </c>
      <c r="G62" s="49">
        <v>0</v>
      </c>
      <c r="H62" s="105" t="s">
        <v>75</v>
      </c>
      <c r="I62" s="49">
        <v>0</v>
      </c>
      <c r="J62" s="49"/>
      <c r="K62" s="49">
        <v>0</v>
      </c>
      <c r="L62" s="49">
        <v>0</v>
      </c>
      <c r="M62" s="45">
        <v>44</v>
      </c>
    </row>
    <row r="63" spans="1:16" x14ac:dyDescent="0.2">
      <c r="A63" s="11">
        <v>0</v>
      </c>
      <c r="B63" s="74">
        <v>1369</v>
      </c>
      <c r="C63" s="83" t="s">
        <v>75</v>
      </c>
      <c r="D63" s="103">
        <v>0</v>
      </c>
      <c r="E63" s="48">
        <v>0</v>
      </c>
      <c r="F63" s="104" t="s">
        <v>75</v>
      </c>
      <c r="G63" s="49">
        <v>0</v>
      </c>
      <c r="H63" s="105" t="s">
        <v>75</v>
      </c>
      <c r="I63" s="49">
        <v>0</v>
      </c>
      <c r="J63" s="49"/>
      <c r="K63" s="49">
        <v>0</v>
      </c>
      <c r="L63" s="49">
        <v>0</v>
      </c>
      <c r="M63" s="45">
        <v>45</v>
      </c>
    </row>
    <row r="64" spans="1:16" x14ac:dyDescent="0.2">
      <c r="A64" s="11">
        <v>0</v>
      </c>
      <c r="B64" s="74">
        <v>1400</v>
      </c>
      <c r="C64" s="83" t="s">
        <v>75</v>
      </c>
      <c r="D64" s="103">
        <v>0</v>
      </c>
      <c r="E64" s="48">
        <v>0</v>
      </c>
      <c r="F64" s="104" t="s">
        <v>75</v>
      </c>
      <c r="G64" s="49">
        <v>0</v>
      </c>
      <c r="H64" s="105" t="s">
        <v>75</v>
      </c>
      <c r="I64" s="49">
        <v>0</v>
      </c>
      <c r="J64" s="49"/>
      <c r="K64" s="49">
        <v>0</v>
      </c>
      <c r="L64" s="49">
        <v>0</v>
      </c>
      <c r="M64" s="45">
        <v>46</v>
      </c>
    </row>
    <row r="65" spans="1:14" x14ac:dyDescent="0.2">
      <c r="A65" s="11">
        <v>0</v>
      </c>
      <c r="B65" s="74">
        <v>1430</v>
      </c>
      <c r="C65" s="83" t="s">
        <v>75</v>
      </c>
      <c r="D65" s="103">
        <v>0</v>
      </c>
      <c r="E65" s="48">
        <v>0</v>
      </c>
      <c r="F65" s="104" t="s">
        <v>75</v>
      </c>
      <c r="G65" s="49">
        <v>0</v>
      </c>
      <c r="H65" s="105" t="s">
        <v>75</v>
      </c>
      <c r="I65" s="49">
        <v>0</v>
      </c>
      <c r="J65" s="49"/>
      <c r="K65" s="49">
        <v>0</v>
      </c>
      <c r="L65" s="49">
        <v>0</v>
      </c>
      <c r="M65" s="45">
        <v>47</v>
      </c>
    </row>
    <row r="66" spans="1:14" x14ac:dyDescent="0.2">
      <c r="A66" s="11">
        <v>0</v>
      </c>
      <c r="B66" s="74">
        <v>1461</v>
      </c>
      <c r="C66" s="83" t="s">
        <v>75</v>
      </c>
      <c r="D66" s="103">
        <v>0</v>
      </c>
      <c r="E66" s="48">
        <v>0</v>
      </c>
      <c r="F66" s="104" t="s">
        <v>75</v>
      </c>
      <c r="G66" s="49">
        <v>0</v>
      </c>
      <c r="H66" s="105" t="s">
        <v>75</v>
      </c>
      <c r="I66" s="49">
        <v>0</v>
      </c>
      <c r="J66" s="49"/>
      <c r="K66" s="49">
        <v>0</v>
      </c>
      <c r="L66" s="49">
        <v>0</v>
      </c>
      <c r="M66" s="45">
        <v>48</v>
      </c>
    </row>
    <row r="67" spans="1:14" x14ac:dyDescent="0.2">
      <c r="A67" s="11">
        <v>0</v>
      </c>
      <c r="B67" s="74">
        <v>1492</v>
      </c>
      <c r="C67" s="83" t="s">
        <v>75</v>
      </c>
      <c r="D67" s="103">
        <v>0</v>
      </c>
      <c r="E67" s="48">
        <v>0</v>
      </c>
      <c r="F67" s="104" t="s">
        <v>75</v>
      </c>
      <c r="G67" s="49">
        <v>0</v>
      </c>
      <c r="H67" s="105" t="s">
        <v>75</v>
      </c>
      <c r="I67" s="49">
        <v>0</v>
      </c>
      <c r="J67" s="49"/>
      <c r="K67" s="49">
        <v>0</v>
      </c>
      <c r="L67" s="49">
        <v>0</v>
      </c>
      <c r="M67" s="45">
        <v>49</v>
      </c>
    </row>
    <row r="68" spans="1:14" x14ac:dyDescent="0.2">
      <c r="A68" s="11">
        <v>0</v>
      </c>
      <c r="B68" s="74">
        <v>1521</v>
      </c>
      <c r="C68" s="83" t="s">
        <v>75</v>
      </c>
      <c r="D68" s="103">
        <v>0</v>
      </c>
      <c r="E68" s="48">
        <v>0</v>
      </c>
      <c r="F68" s="104" t="s">
        <v>75</v>
      </c>
      <c r="G68" s="49">
        <v>0</v>
      </c>
      <c r="H68" s="105" t="s">
        <v>75</v>
      </c>
      <c r="I68" s="49">
        <v>0</v>
      </c>
      <c r="J68" s="49"/>
      <c r="K68" s="49">
        <v>0</v>
      </c>
      <c r="L68" s="49">
        <v>0</v>
      </c>
      <c r="M68" s="45">
        <v>50</v>
      </c>
    </row>
    <row r="69" spans="1:14" x14ac:dyDescent="0.2">
      <c r="A69" s="11">
        <v>0</v>
      </c>
      <c r="B69" s="74">
        <v>1552</v>
      </c>
      <c r="C69" s="83" t="s">
        <v>75</v>
      </c>
      <c r="D69" s="103">
        <v>0</v>
      </c>
      <c r="E69" s="48">
        <v>0</v>
      </c>
      <c r="F69" s="104" t="s">
        <v>75</v>
      </c>
      <c r="G69" s="49">
        <v>0</v>
      </c>
      <c r="H69" s="105" t="s">
        <v>75</v>
      </c>
      <c r="I69" s="49">
        <v>0</v>
      </c>
      <c r="J69" s="49"/>
      <c r="K69" s="49">
        <v>0</v>
      </c>
      <c r="L69" s="49">
        <v>0</v>
      </c>
      <c r="M69" s="45">
        <v>51</v>
      </c>
    </row>
    <row r="70" spans="1:14" x14ac:dyDescent="0.2">
      <c r="A70" s="11">
        <v>0</v>
      </c>
      <c r="B70" s="74">
        <v>1582</v>
      </c>
      <c r="C70" s="83" t="s">
        <v>75</v>
      </c>
      <c r="D70" s="103">
        <v>0</v>
      </c>
      <c r="E70" s="48">
        <v>0</v>
      </c>
      <c r="F70" s="104" t="s">
        <v>75</v>
      </c>
      <c r="G70" s="49">
        <v>0</v>
      </c>
      <c r="H70" s="105" t="s">
        <v>75</v>
      </c>
      <c r="I70" s="49">
        <v>0</v>
      </c>
      <c r="J70" s="49"/>
      <c r="K70" s="49">
        <v>0</v>
      </c>
      <c r="L70" s="49">
        <v>0</v>
      </c>
      <c r="M70" s="45">
        <v>52</v>
      </c>
    </row>
    <row r="71" spans="1:14" x14ac:dyDescent="0.2">
      <c r="A71" s="11">
        <v>0</v>
      </c>
      <c r="B71" s="74">
        <v>1613</v>
      </c>
      <c r="C71" s="83" t="s">
        <v>75</v>
      </c>
      <c r="D71" s="103">
        <v>0</v>
      </c>
      <c r="E71" s="48">
        <v>0</v>
      </c>
      <c r="F71" s="104" t="s">
        <v>75</v>
      </c>
      <c r="G71" s="49">
        <v>0</v>
      </c>
      <c r="H71" s="105" t="s">
        <v>75</v>
      </c>
      <c r="I71" s="49">
        <v>0</v>
      </c>
      <c r="J71" s="49"/>
      <c r="K71" s="49">
        <v>0</v>
      </c>
      <c r="L71" s="49">
        <v>0</v>
      </c>
      <c r="M71" s="45">
        <v>53</v>
      </c>
    </row>
    <row r="72" spans="1:14" x14ac:dyDescent="0.2">
      <c r="A72" s="11">
        <v>0</v>
      </c>
      <c r="B72" s="74">
        <v>1643</v>
      </c>
      <c r="C72" s="83" t="s">
        <v>75</v>
      </c>
      <c r="D72" s="103">
        <v>0</v>
      </c>
      <c r="E72" s="48">
        <v>0</v>
      </c>
      <c r="F72" s="104" t="s">
        <v>75</v>
      </c>
      <c r="G72" s="49">
        <v>0</v>
      </c>
      <c r="H72" s="105" t="s">
        <v>75</v>
      </c>
      <c r="I72" s="49">
        <v>0</v>
      </c>
      <c r="J72" s="49"/>
      <c r="K72" s="49">
        <v>0</v>
      </c>
      <c r="L72" s="49">
        <v>0</v>
      </c>
      <c r="M72" s="45">
        <v>54</v>
      </c>
    </row>
    <row r="73" spans="1:14" x14ac:dyDescent="0.2">
      <c r="A73" s="11">
        <v>0</v>
      </c>
      <c r="B73" s="74">
        <v>1674</v>
      </c>
      <c r="C73" s="83" t="s">
        <v>75</v>
      </c>
      <c r="D73" s="103">
        <v>0</v>
      </c>
      <c r="E73" s="48">
        <v>0</v>
      </c>
      <c r="F73" s="104" t="s">
        <v>75</v>
      </c>
      <c r="G73" s="49">
        <v>0</v>
      </c>
      <c r="H73" s="105" t="s">
        <v>75</v>
      </c>
      <c r="I73" s="49">
        <v>0</v>
      </c>
      <c r="J73" s="49"/>
      <c r="K73" s="49">
        <v>0</v>
      </c>
      <c r="L73" s="49">
        <v>0</v>
      </c>
      <c r="M73" s="45">
        <v>55</v>
      </c>
    </row>
    <row r="74" spans="1:14" x14ac:dyDescent="0.2">
      <c r="A74" s="11">
        <v>0</v>
      </c>
      <c r="B74" s="74">
        <v>1705</v>
      </c>
      <c r="C74" s="83" t="s">
        <v>75</v>
      </c>
      <c r="D74" s="103">
        <v>0</v>
      </c>
      <c r="E74" s="48">
        <v>0</v>
      </c>
      <c r="F74" s="104" t="s">
        <v>75</v>
      </c>
      <c r="G74" s="49">
        <v>0</v>
      </c>
      <c r="H74" s="105" t="s">
        <v>75</v>
      </c>
      <c r="I74" s="49">
        <v>0</v>
      </c>
      <c r="J74" s="49"/>
      <c r="K74" s="49">
        <v>0</v>
      </c>
      <c r="L74" s="49">
        <v>0</v>
      </c>
      <c r="M74" s="45">
        <v>56</v>
      </c>
    </row>
    <row r="75" spans="1:14" x14ac:dyDescent="0.2">
      <c r="A75" s="11">
        <v>0</v>
      </c>
      <c r="B75" s="74">
        <v>1735</v>
      </c>
      <c r="C75" s="83" t="s">
        <v>75</v>
      </c>
      <c r="D75" s="103">
        <v>0</v>
      </c>
      <c r="E75" s="48">
        <v>0</v>
      </c>
      <c r="F75" s="104" t="s">
        <v>75</v>
      </c>
      <c r="G75" s="49">
        <v>0</v>
      </c>
      <c r="H75" s="105" t="s">
        <v>75</v>
      </c>
      <c r="I75" s="49">
        <v>0</v>
      </c>
      <c r="J75" s="49"/>
      <c r="K75" s="49">
        <v>0</v>
      </c>
      <c r="L75" s="49">
        <v>0</v>
      </c>
      <c r="M75" s="45">
        <v>57</v>
      </c>
    </row>
    <row r="76" spans="1:14" x14ac:dyDescent="0.2">
      <c r="A76" s="11">
        <v>0</v>
      </c>
      <c r="B76" s="74">
        <v>1766</v>
      </c>
      <c r="C76" s="83" t="s">
        <v>75</v>
      </c>
      <c r="D76" s="103">
        <v>0</v>
      </c>
      <c r="E76" s="48">
        <v>0</v>
      </c>
      <c r="F76" s="104" t="s">
        <v>75</v>
      </c>
      <c r="G76" s="49">
        <v>0</v>
      </c>
      <c r="H76" s="105" t="s">
        <v>75</v>
      </c>
      <c r="I76" s="49">
        <v>0</v>
      </c>
      <c r="J76" s="49"/>
      <c r="K76" s="49">
        <v>0</v>
      </c>
      <c r="L76" s="49">
        <v>0</v>
      </c>
      <c r="M76" s="45">
        <v>58</v>
      </c>
    </row>
    <row r="77" spans="1:14" x14ac:dyDescent="0.2">
      <c r="A77" s="11">
        <v>0</v>
      </c>
      <c r="B77" s="74">
        <v>1796</v>
      </c>
      <c r="C77" s="83" t="s">
        <v>75</v>
      </c>
      <c r="D77" s="103">
        <v>0</v>
      </c>
      <c r="E77" s="48">
        <v>0</v>
      </c>
      <c r="F77" s="104" t="s">
        <v>75</v>
      </c>
      <c r="G77" s="49">
        <v>0</v>
      </c>
      <c r="H77" s="105" t="s">
        <v>75</v>
      </c>
      <c r="I77" s="49">
        <v>0</v>
      </c>
      <c r="J77" s="49"/>
      <c r="K77" s="49">
        <v>0</v>
      </c>
      <c r="L77" s="49">
        <v>0</v>
      </c>
      <c r="M77" s="45">
        <v>59</v>
      </c>
    </row>
    <row r="78" spans="1:14" x14ac:dyDescent="0.2">
      <c r="A78" s="11">
        <v>0</v>
      </c>
      <c r="B78" s="74">
        <v>1827</v>
      </c>
      <c r="C78" s="83" t="s">
        <v>75</v>
      </c>
      <c r="D78" s="103">
        <v>0</v>
      </c>
      <c r="E78" s="48">
        <v>0</v>
      </c>
      <c r="F78" s="104" t="s">
        <v>75</v>
      </c>
      <c r="G78" s="49">
        <v>0</v>
      </c>
      <c r="H78" s="105" t="s">
        <v>75</v>
      </c>
      <c r="I78" s="49">
        <v>0</v>
      </c>
      <c r="J78" s="49"/>
      <c r="K78" s="49">
        <v>0</v>
      </c>
      <c r="L78" s="49">
        <v>0</v>
      </c>
      <c r="M78" s="45">
        <v>60</v>
      </c>
      <c r="N78" s="69"/>
    </row>
    <row r="79" spans="1:14" x14ac:dyDescent="0.2">
      <c r="A79" s="11">
        <v>0</v>
      </c>
      <c r="B79" s="74">
        <v>1858</v>
      </c>
      <c r="C79" s="83" t="s">
        <v>75</v>
      </c>
      <c r="D79" s="103">
        <v>0</v>
      </c>
      <c r="E79" s="48">
        <v>0</v>
      </c>
      <c r="F79" s="104" t="s">
        <v>75</v>
      </c>
      <c r="G79" s="49">
        <v>0</v>
      </c>
      <c r="H79" s="105" t="s">
        <v>75</v>
      </c>
      <c r="I79" s="49">
        <v>0</v>
      </c>
      <c r="J79" s="49"/>
      <c r="K79" s="49">
        <v>0</v>
      </c>
      <c r="L79" s="49">
        <v>0</v>
      </c>
      <c r="M79" s="45">
        <v>61</v>
      </c>
    </row>
    <row r="80" spans="1:14" x14ac:dyDescent="0.2">
      <c r="A80" s="11">
        <v>0</v>
      </c>
      <c r="B80" s="74">
        <v>1886</v>
      </c>
      <c r="C80" s="83" t="s">
        <v>75</v>
      </c>
      <c r="D80" s="103">
        <v>0</v>
      </c>
      <c r="E80" s="48">
        <v>0</v>
      </c>
      <c r="F80" s="104" t="s">
        <v>75</v>
      </c>
      <c r="G80" s="49">
        <v>0</v>
      </c>
      <c r="H80" s="105" t="s">
        <v>75</v>
      </c>
      <c r="I80" s="49">
        <v>0</v>
      </c>
      <c r="J80" s="49"/>
      <c r="K80" s="49">
        <v>0</v>
      </c>
      <c r="L80" s="49">
        <v>0</v>
      </c>
      <c r="M80" s="45">
        <v>62</v>
      </c>
    </row>
    <row r="81" spans="1:13" x14ac:dyDescent="0.2">
      <c r="A81" s="11">
        <v>0</v>
      </c>
      <c r="B81" s="74">
        <v>1917</v>
      </c>
      <c r="C81" s="83" t="s">
        <v>75</v>
      </c>
      <c r="D81" s="103">
        <v>0</v>
      </c>
      <c r="E81" s="48">
        <v>0</v>
      </c>
      <c r="F81" s="104" t="s">
        <v>75</v>
      </c>
      <c r="G81" s="49">
        <v>0</v>
      </c>
      <c r="H81" s="105" t="s">
        <v>75</v>
      </c>
      <c r="I81" s="49">
        <v>0</v>
      </c>
      <c r="J81" s="49"/>
      <c r="K81" s="49">
        <v>0</v>
      </c>
      <c r="L81" s="49">
        <v>0</v>
      </c>
      <c r="M81" s="45">
        <v>63</v>
      </c>
    </row>
    <row r="82" spans="1:13" x14ac:dyDescent="0.2">
      <c r="A82" s="11">
        <v>0</v>
      </c>
      <c r="B82" s="74">
        <v>1947</v>
      </c>
      <c r="C82" s="83" t="s">
        <v>75</v>
      </c>
      <c r="D82" s="103">
        <v>0</v>
      </c>
      <c r="E82" s="48">
        <v>0</v>
      </c>
      <c r="F82" s="104" t="s">
        <v>75</v>
      </c>
      <c r="G82" s="49">
        <v>0</v>
      </c>
      <c r="H82" s="105" t="s">
        <v>75</v>
      </c>
      <c r="I82" s="49">
        <v>0</v>
      </c>
      <c r="J82" s="49"/>
      <c r="K82" s="49">
        <v>0</v>
      </c>
      <c r="L82" s="49">
        <v>0</v>
      </c>
      <c r="M82" s="45">
        <v>64</v>
      </c>
    </row>
    <row r="83" spans="1:13" x14ac:dyDescent="0.2">
      <c r="A83" s="11">
        <v>0</v>
      </c>
      <c r="B83" s="74">
        <v>1978</v>
      </c>
      <c r="C83" s="83" t="s">
        <v>75</v>
      </c>
      <c r="D83" s="103">
        <v>0</v>
      </c>
      <c r="E83" s="48">
        <v>0</v>
      </c>
      <c r="F83" s="104" t="s">
        <v>75</v>
      </c>
      <c r="G83" s="49">
        <v>0</v>
      </c>
      <c r="H83" s="105" t="s">
        <v>75</v>
      </c>
      <c r="I83" s="49">
        <v>0</v>
      </c>
      <c r="J83" s="49"/>
      <c r="K83" s="49">
        <v>0</v>
      </c>
      <c r="L83" s="49">
        <v>0</v>
      </c>
      <c r="M83" s="45">
        <v>65</v>
      </c>
    </row>
    <row r="84" spans="1:13" x14ac:dyDescent="0.2">
      <c r="A84" s="11">
        <v>0</v>
      </c>
      <c r="B84" s="74">
        <v>2008</v>
      </c>
      <c r="C84" s="83" t="s">
        <v>75</v>
      </c>
      <c r="D84" s="103">
        <v>0</v>
      </c>
      <c r="E84" s="48">
        <v>0</v>
      </c>
      <c r="F84" s="104" t="s">
        <v>75</v>
      </c>
      <c r="G84" s="49">
        <v>0</v>
      </c>
      <c r="H84" s="105" t="s">
        <v>75</v>
      </c>
      <c r="I84" s="49">
        <v>0</v>
      </c>
      <c r="J84" s="49"/>
      <c r="K84" s="49">
        <v>0</v>
      </c>
      <c r="L84" s="49">
        <v>0</v>
      </c>
      <c r="M84" s="45">
        <v>66</v>
      </c>
    </row>
    <row r="85" spans="1:13" x14ac:dyDescent="0.2">
      <c r="A85" s="11">
        <v>0</v>
      </c>
      <c r="B85" s="74">
        <v>2039</v>
      </c>
      <c r="C85" s="83" t="s">
        <v>75</v>
      </c>
      <c r="D85" s="103">
        <v>0</v>
      </c>
      <c r="E85" s="48">
        <v>0</v>
      </c>
      <c r="F85" s="104" t="s">
        <v>75</v>
      </c>
      <c r="G85" s="49">
        <v>0</v>
      </c>
      <c r="H85" s="105" t="s">
        <v>75</v>
      </c>
      <c r="I85" s="49">
        <v>0</v>
      </c>
      <c r="J85" s="49"/>
      <c r="K85" s="49">
        <v>0</v>
      </c>
      <c r="L85" s="49">
        <v>0</v>
      </c>
      <c r="M85" s="45">
        <v>67</v>
      </c>
    </row>
    <row r="86" spans="1:13" x14ac:dyDescent="0.2">
      <c r="A86" s="11">
        <v>0</v>
      </c>
      <c r="B86" s="74">
        <v>2070</v>
      </c>
      <c r="C86" s="83" t="s">
        <v>75</v>
      </c>
      <c r="D86" s="103">
        <v>0</v>
      </c>
      <c r="E86" s="48">
        <v>0</v>
      </c>
      <c r="F86" s="104" t="s">
        <v>75</v>
      </c>
      <c r="G86" s="49">
        <v>0</v>
      </c>
      <c r="H86" s="105" t="s">
        <v>75</v>
      </c>
      <c r="I86" s="49">
        <v>0</v>
      </c>
      <c r="J86" s="49"/>
      <c r="K86" s="49">
        <v>0</v>
      </c>
      <c r="L86" s="49">
        <v>0</v>
      </c>
      <c r="M86" s="45">
        <v>68</v>
      </c>
    </row>
    <row r="87" spans="1:13" x14ac:dyDescent="0.2">
      <c r="A87" s="11">
        <v>0</v>
      </c>
      <c r="B87" s="74">
        <v>2100</v>
      </c>
      <c r="C87" s="83" t="s">
        <v>75</v>
      </c>
      <c r="D87" s="103">
        <v>0</v>
      </c>
      <c r="E87" s="48">
        <v>0</v>
      </c>
      <c r="F87" s="104" t="s">
        <v>75</v>
      </c>
      <c r="G87" s="49">
        <v>0</v>
      </c>
      <c r="H87" s="105" t="s">
        <v>75</v>
      </c>
      <c r="I87" s="49">
        <v>0</v>
      </c>
      <c r="J87" s="49"/>
      <c r="K87" s="49">
        <v>0</v>
      </c>
      <c r="L87" s="49">
        <v>0</v>
      </c>
      <c r="M87" s="45">
        <v>69</v>
      </c>
    </row>
    <row r="88" spans="1:13" x14ac:dyDescent="0.2">
      <c r="A88" s="11">
        <v>0</v>
      </c>
      <c r="B88" s="74">
        <v>2131</v>
      </c>
      <c r="C88" s="83" t="s">
        <v>75</v>
      </c>
      <c r="D88" s="103">
        <v>0</v>
      </c>
      <c r="E88" s="48">
        <v>0</v>
      </c>
      <c r="F88" s="104" t="s">
        <v>75</v>
      </c>
      <c r="G88" s="49">
        <v>0</v>
      </c>
      <c r="H88" s="105" t="s">
        <v>75</v>
      </c>
      <c r="I88" s="49">
        <v>0</v>
      </c>
      <c r="J88" s="49"/>
      <c r="K88" s="49">
        <v>0</v>
      </c>
      <c r="L88" s="49">
        <v>0</v>
      </c>
      <c r="M88" s="45">
        <v>70</v>
      </c>
    </row>
    <row r="89" spans="1:13" x14ac:dyDescent="0.2">
      <c r="A89" s="11">
        <v>0</v>
      </c>
      <c r="B89" s="74">
        <v>2161</v>
      </c>
      <c r="C89" s="83" t="s">
        <v>75</v>
      </c>
      <c r="D89" s="103">
        <v>0</v>
      </c>
      <c r="E89" s="48">
        <v>0</v>
      </c>
      <c r="F89" s="104" t="s">
        <v>75</v>
      </c>
      <c r="G89" s="49">
        <v>0</v>
      </c>
      <c r="H89" s="105" t="s">
        <v>75</v>
      </c>
      <c r="I89" s="49">
        <v>0</v>
      </c>
      <c r="J89" s="49"/>
      <c r="K89" s="49">
        <v>0</v>
      </c>
      <c r="L89" s="49">
        <v>0</v>
      </c>
      <c r="M89" s="45">
        <v>71</v>
      </c>
    </row>
    <row r="90" spans="1:13" x14ac:dyDescent="0.2">
      <c r="A90" s="11">
        <v>0</v>
      </c>
      <c r="B90" s="74">
        <v>2192</v>
      </c>
      <c r="C90" s="83" t="s">
        <v>75</v>
      </c>
      <c r="D90" s="103">
        <v>0</v>
      </c>
      <c r="E90" s="48">
        <v>0</v>
      </c>
      <c r="F90" s="104" t="s">
        <v>75</v>
      </c>
      <c r="G90" s="49">
        <v>0</v>
      </c>
      <c r="H90" s="105" t="s">
        <v>75</v>
      </c>
      <c r="I90" s="49">
        <v>0</v>
      </c>
      <c r="J90" s="49"/>
      <c r="K90" s="49">
        <v>0</v>
      </c>
      <c r="L90" s="49">
        <v>0</v>
      </c>
      <c r="M90" s="45">
        <v>72</v>
      </c>
    </row>
    <row r="91" spans="1:13" x14ac:dyDescent="0.2">
      <c r="A91" s="11">
        <v>0</v>
      </c>
      <c r="B91" s="74">
        <v>2223</v>
      </c>
      <c r="C91" s="83" t="s">
        <v>75</v>
      </c>
      <c r="D91" s="103">
        <v>0</v>
      </c>
      <c r="E91" s="48">
        <v>0</v>
      </c>
      <c r="F91" s="104" t="s">
        <v>75</v>
      </c>
      <c r="G91" s="49">
        <v>0</v>
      </c>
      <c r="H91" s="105" t="s">
        <v>75</v>
      </c>
      <c r="I91" s="49">
        <v>0</v>
      </c>
      <c r="J91" s="49"/>
      <c r="K91" s="49">
        <v>0</v>
      </c>
      <c r="L91" s="49">
        <v>0</v>
      </c>
      <c r="M91" s="45">
        <v>73</v>
      </c>
    </row>
    <row r="92" spans="1:13" x14ac:dyDescent="0.2">
      <c r="A92" s="11">
        <v>0</v>
      </c>
      <c r="B92" s="74">
        <v>2251</v>
      </c>
      <c r="C92" s="83" t="s">
        <v>75</v>
      </c>
      <c r="D92" s="103">
        <v>0</v>
      </c>
      <c r="E92" s="48">
        <v>0</v>
      </c>
      <c r="F92" s="104" t="s">
        <v>75</v>
      </c>
      <c r="G92" s="49">
        <v>0</v>
      </c>
      <c r="H92" s="105" t="s">
        <v>75</v>
      </c>
      <c r="I92" s="49">
        <v>0</v>
      </c>
      <c r="J92" s="49"/>
      <c r="K92" s="49">
        <v>0</v>
      </c>
      <c r="L92" s="49">
        <v>0</v>
      </c>
      <c r="M92" s="45">
        <v>74</v>
      </c>
    </row>
    <row r="93" spans="1:13" x14ac:dyDescent="0.2">
      <c r="A93" s="11">
        <v>0</v>
      </c>
      <c r="B93" s="74">
        <v>2282</v>
      </c>
      <c r="C93" s="83" t="s">
        <v>75</v>
      </c>
      <c r="D93" s="103">
        <v>0</v>
      </c>
      <c r="E93" s="48">
        <v>0</v>
      </c>
      <c r="F93" s="104" t="s">
        <v>75</v>
      </c>
      <c r="G93" s="49">
        <v>0</v>
      </c>
      <c r="H93" s="105" t="s">
        <v>75</v>
      </c>
      <c r="I93" s="49">
        <v>0</v>
      </c>
      <c r="J93" s="49"/>
      <c r="K93" s="49">
        <v>0</v>
      </c>
      <c r="L93" s="49">
        <v>0</v>
      </c>
      <c r="M93" s="45">
        <v>75</v>
      </c>
    </row>
    <row r="94" spans="1:13" x14ac:dyDescent="0.2">
      <c r="A94" s="11">
        <v>0</v>
      </c>
      <c r="B94" s="74">
        <v>2312</v>
      </c>
      <c r="C94" s="83" t="s">
        <v>75</v>
      </c>
      <c r="D94" s="103">
        <v>0</v>
      </c>
      <c r="E94" s="48">
        <v>0</v>
      </c>
      <c r="F94" s="104" t="s">
        <v>75</v>
      </c>
      <c r="G94" s="49">
        <v>0</v>
      </c>
      <c r="H94" s="105" t="s">
        <v>75</v>
      </c>
      <c r="I94" s="49">
        <v>0</v>
      </c>
      <c r="J94" s="49"/>
      <c r="K94" s="49">
        <v>0</v>
      </c>
      <c r="L94" s="49">
        <v>0</v>
      </c>
      <c r="M94" s="45">
        <v>76</v>
      </c>
    </row>
    <row r="95" spans="1:13" x14ac:dyDescent="0.2">
      <c r="A95" s="11">
        <v>0</v>
      </c>
      <c r="B95" s="74">
        <v>2343</v>
      </c>
      <c r="C95" s="83" t="s">
        <v>75</v>
      </c>
      <c r="D95" s="103">
        <v>0</v>
      </c>
      <c r="E95" s="48">
        <v>0</v>
      </c>
      <c r="F95" s="104" t="s">
        <v>75</v>
      </c>
      <c r="G95" s="49">
        <v>0</v>
      </c>
      <c r="H95" s="105" t="s">
        <v>75</v>
      </c>
      <c r="I95" s="49">
        <v>0</v>
      </c>
      <c r="J95" s="49"/>
      <c r="K95" s="49">
        <v>0</v>
      </c>
      <c r="L95" s="49">
        <v>0</v>
      </c>
      <c r="M95" s="45">
        <v>77</v>
      </c>
    </row>
    <row r="96" spans="1:13" x14ac:dyDescent="0.2">
      <c r="A96" s="11">
        <v>0</v>
      </c>
      <c r="B96" s="74">
        <v>2373</v>
      </c>
      <c r="C96" s="83" t="s">
        <v>75</v>
      </c>
      <c r="D96" s="103">
        <v>0</v>
      </c>
      <c r="E96" s="48">
        <v>0</v>
      </c>
      <c r="F96" s="104" t="s">
        <v>75</v>
      </c>
      <c r="G96" s="49">
        <v>0</v>
      </c>
      <c r="H96" s="105" t="s">
        <v>75</v>
      </c>
      <c r="I96" s="49">
        <v>0</v>
      </c>
      <c r="J96" s="49"/>
      <c r="K96" s="49">
        <v>0</v>
      </c>
      <c r="L96" s="49">
        <v>0</v>
      </c>
      <c r="M96" s="45">
        <v>78</v>
      </c>
    </row>
    <row r="97" spans="1:13" x14ac:dyDescent="0.2">
      <c r="A97" s="11">
        <v>0</v>
      </c>
      <c r="B97" s="74">
        <v>2404</v>
      </c>
      <c r="C97" s="83" t="s">
        <v>75</v>
      </c>
      <c r="D97" s="103">
        <v>0</v>
      </c>
      <c r="E97" s="48">
        <v>0</v>
      </c>
      <c r="F97" s="104" t="s">
        <v>75</v>
      </c>
      <c r="G97" s="49">
        <v>0</v>
      </c>
      <c r="H97" s="105" t="s">
        <v>75</v>
      </c>
      <c r="I97" s="49">
        <v>0</v>
      </c>
      <c r="J97" s="49"/>
      <c r="K97" s="49">
        <v>0</v>
      </c>
      <c r="L97" s="49">
        <v>0</v>
      </c>
      <c r="M97" s="45">
        <v>79</v>
      </c>
    </row>
    <row r="98" spans="1:13" x14ac:dyDescent="0.2">
      <c r="A98" s="11">
        <v>0</v>
      </c>
      <c r="B98" s="74">
        <v>2435</v>
      </c>
      <c r="C98" s="83" t="s">
        <v>75</v>
      </c>
      <c r="D98" s="103">
        <v>0</v>
      </c>
      <c r="E98" s="48">
        <v>0</v>
      </c>
      <c r="F98" s="104" t="s">
        <v>75</v>
      </c>
      <c r="G98" s="49">
        <v>0</v>
      </c>
      <c r="H98" s="105" t="s">
        <v>75</v>
      </c>
      <c r="I98" s="49">
        <v>0</v>
      </c>
      <c r="J98" s="49"/>
      <c r="K98" s="49">
        <v>0</v>
      </c>
      <c r="L98" s="49">
        <v>0</v>
      </c>
      <c r="M98" s="45">
        <v>80</v>
      </c>
    </row>
    <row r="99" spans="1:13" x14ac:dyDescent="0.2">
      <c r="A99" s="11">
        <v>0</v>
      </c>
      <c r="B99" s="74">
        <v>2465</v>
      </c>
      <c r="C99" s="83" t="s">
        <v>75</v>
      </c>
      <c r="D99" s="103">
        <v>0</v>
      </c>
      <c r="E99" s="48">
        <v>0</v>
      </c>
      <c r="F99" s="104" t="s">
        <v>75</v>
      </c>
      <c r="G99" s="49">
        <v>0</v>
      </c>
      <c r="H99" s="105" t="s">
        <v>75</v>
      </c>
      <c r="I99" s="49">
        <v>0</v>
      </c>
      <c r="J99" s="49"/>
      <c r="K99" s="49">
        <v>0</v>
      </c>
      <c r="L99" s="49">
        <v>0</v>
      </c>
      <c r="M99" s="45">
        <v>81</v>
      </c>
    </row>
    <row r="100" spans="1:13" x14ac:dyDescent="0.2">
      <c r="A100" s="11">
        <v>0</v>
      </c>
      <c r="B100" s="74">
        <v>2496</v>
      </c>
      <c r="C100" s="83" t="s">
        <v>75</v>
      </c>
      <c r="D100" s="103">
        <v>0</v>
      </c>
      <c r="E100" s="48">
        <v>0</v>
      </c>
      <c r="F100" s="104" t="s">
        <v>75</v>
      </c>
      <c r="G100" s="49">
        <v>0</v>
      </c>
      <c r="H100" s="105" t="s">
        <v>75</v>
      </c>
      <c r="I100" s="49">
        <v>0</v>
      </c>
      <c r="J100" s="49"/>
      <c r="K100" s="49">
        <v>0</v>
      </c>
      <c r="L100" s="49">
        <v>0</v>
      </c>
      <c r="M100" s="45">
        <v>82</v>
      </c>
    </row>
    <row r="101" spans="1:13" x14ac:dyDescent="0.2">
      <c r="A101" s="11">
        <v>0</v>
      </c>
      <c r="B101" s="74">
        <v>2526</v>
      </c>
      <c r="C101" s="83" t="s">
        <v>75</v>
      </c>
      <c r="D101" s="103">
        <v>0</v>
      </c>
      <c r="E101" s="48">
        <v>0</v>
      </c>
      <c r="F101" s="104" t="s">
        <v>75</v>
      </c>
      <c r="G101" s="49">
        <v>0</v>
      </c>
      <c r="H101" s="105" t="s">
        <v>75</v>
      </c>
      <c r="I101" s="49">
        <v>0</v>
      </c>
      <c r="J101" s="49"/>
      <c r="K101" s="49">
        <v>0</v>
      </c>
      <c r="L101" s="49">
        <v>0</v>
      </c>
      <c r="M101" s="45">
        <v>83</v>
      </c>
    </row>
    <row r="102" spans="1:13" x14ac:dyDescent="0.2">
      <c r="A102" s="11">
        <v>0</v>
      </c>
      <c r="B102" s="74">
        <v>2557</v>
      </c>
      <c r="C102" s="83" t="s">
        <v>75</v>
      </c>
      <c r="D102" s="103">
        <v>0</v>
      </c>
      <c r="E102" s="48">
        <v>0</v>
      </c>
      <c r="F102" s="104" t="s">
        <v>75</v>
      </c>
      <c r="G102" s="49">
        <v>0</v>
      </c>
      <c r="H102" s="105" t="s">
        <v>75</v>
      </c>
      <c r="I102" s="49">
        <v>0</v>
      </c>
      <c r="J102" s="49"/>
      <c r="K102" s="49">
        <v>0</v>
      </c>
      <c r="L102" s="49">
        <v>0</v>
      </c>
      <c r="M102" s="45">
        <v>84</v>
      </c>
    </row>
    <row r="103" spans="1:13" x14ac:dyDescent="0.2">
      <c r="A103" s="11">
        <v>0</v>
      </c>
      <c r="B103" s="74">
        <v>2588</v>
      </c>
      <c r="C103" s="83" t="s">
        <v>75</v>
      </c>
      <c r="D103" s="103">
        <v>0</v>
      </c>
      <c r="E103" s="48">
        <v>0</v>
      </c>
      <c r="F103" s="104" t="s">
        <v>75</v>
      </c>
      <c r="G103" s="49">
        <v>0</v>
      </c>
      <c r="H103" s="105" t="s">
        <v>75</v>
      </c>
      <c r="I103" s="49">
        <v>0</v>
      </c>
      <c r="J103" s="49"/>
      <c r="K103" s="49">
        <v>0</v>
      </c>
      <c r="L103" s="49">
        <v>0</v>
      </c>
      <c r="M103" s="45">
        <v>85</v>
      </c>
    </row>
    <row r="104" spans="1:13" x14ac:dyDescent="0.2">
      <c r="A104" s="11">
        <v>0</v>
      </c>
      <c r="B104" s="74">
        <v>2616</v>
      </c>
      <c r="C104" s="83" t="s">
        <v>75</v>
      </c>
      <c r="D104" s="103">
        <v>0</v>
      </c>
      <c r="E104" s="48">
        <v>0</v>
      </c>
      <c r="F104" s="104" t="s">
        <v>75</v>
      </c>
      <c r="G104" s="49">
        <v>0</v>
      </c>
      <c r="H104" s="105" t="s">
        <v>75</v>
      </c>
      <c r="I104" s="49">
        <v>0</v>
      </c>
      <c r="J104" s="49"/>
      <c r="K104" s="49">
        <v>0</v>
      </c>
      <c r="L104" s="49">
        <v>0</v>
      </c>
      <c r="M104" s="45">
        <v>86</v>
      </c>
    </row>
    <row r="105" spans="1:13" x14ac:dyDescent="0.2">
      <c r="A105" s="11">
        <v>0</v>
      </c>
      <c r="B105" s="74">
        <v>2647</v>
      </c>
      <c r="C105" s="83" t="s">
        <v>75</v>
      </c>
      <c r="D105" s="103">
        <v>0</v>
      </c>
      <c r="E105" s="48">
        <v>0</v>
      </c>
      <c r="F105" s="104" t="s">
        <v>75</v>
      </c>
      <c r="G105" s="49">
        <v>0</v>
      </c>
      <c r="H105" s="105" t="s">
        <v>75</v>
      </c>
      <c r="I105" s="49">
        <v>0</v>
      </c>
      <c r="J105" s="49"/>
      <c r="K105" s="49">
        <v>0</v>
      </c>
      <c r="L105" s="49">
        <v>0</v>
      </c>
      <c r="M105" s="45">
        <v>87</v>
      </c>
    </row>
    <row r="106" spans="1:13" x14ac:dyDescent="0.2">
      <c r="A106" s="11">
        <v>0</v>
      </c>
      <c r="B106" s="74">
        <v>2677</v>
      </c>
      <c r="C106" s="83" t="s">
        <v>75</v>
      </c>
      <c r="D106" s="103">
        <v>0</v>
      </c>
      <c r="E106" s="48">
        <v>0</v>
      </c>
      <c r="F106" s="104" t="s">
        <v>75</v>
      </c>
      <c r="G106" s="49">
        <v>0</v>
      </c>
      <c r="H106" s="105" t="s">
        <v>75</v>
      </c>
      <c r="I106" s="49">
        <v>0</v>
      </c>
      <c r="J106" s="49"/>
      <c r="K106" s="49">
        <v>0</v>
      </c>
      <c r="L106" s="49">
        <v>0</v>
      </c>
      <c r="M106" s="45">
        <v>88</v>
      </c>
    </row>
    <row r="107" spans="1:13" x14ac:dyDescent="0.2">
      <c r="A107" s="11">
        <v>0</v>
      </c>
      <c r="B107" s="74">
        <v>2708</v>
      </c>
      <c r="C107" s="83" t="s">
        <v>75</v>
      </c>
      <c r="D107" s="103">
        <v>0</v>
      </c>
      <c r="E107" s="48">
        <v>0</v>
      </c>
      <c r="F107" s="104" t="s">
        <v>75</v>
      </c>
      <c r="G107" s="49">
        <v>0</v>
      </c>
      <c r="H107" s="105" t="s">
        <v>75</v>
      </c>
      <c r="I107" s="49">
        <v>0</v>
      </c>
      <c r="J107" s="49"/>
      <c r="K107" s="49">
        <v>0</v>
      </c>
      <c r="L107" s="49">
        <v>0</v>
      </c>
      <c r="M107" s="45">
        <v>89</v>
      </c>
    </row>
    <row r="108" spans="1:13" x14ac:dyDescent="0.2">
      <c r="A108" s="11">
        <v>0</v>
      </c>
      <c r="B108" s="74">
        <v>2738</v>
      </c>
      <c r="C108" s="83" t="s">
        <v>75</v>
      </c>
      <c r="D108" s="103">
        <v>0</v>
      </c>
      <c r="E108" s="48">
        <v>0</v>
      </c>
      <c r="F108" s="104" t="s">
        <v>75</v>
      </c>
      <c r="G108" s="49">
        <v>0</v>
      </c>
      <c r="H108" s="105" t="s">
        <v>75</v>
      </c>
      <c r="I108" s="49">
        <v>0</v>
      </c>
      <c r="J108" s="49"/>
      <c r="K108" s="49">
        <v>0</v>
      </c>
      <c r="L108" s="49">
        <v>0</v>
      </c>
      <c r="M108" s="45">
        <v>90</v>
      </c>
    </row>
    <row r="109" spans="1:13" x14ac:dyDescent="0.2">
      <c r="A109" s="11">
        <v>0</v>
      </c>
      <c r="B109" s="74">
        <v>2769</v>
      </c>
      <c r="C109" s="83" t="s">
        <v>75</v>
      </c>
      <c r="D109" s="103">
        <v>0</v>
      </c>
      <c r="E109" s="48">
        <v>0</v>
      </c>
      <c r="F109" s="104" t="s">
        <v>75</v>
      </c>
      <c r="G109" s="49">
        <v>0</v>
      </c>
      <c r="H109" s="105" t="s">
        <v>75</v>
      </c>
      <c r="I109" s="49">
        <v>0</v>
      </c>
      <c r="J109" s="49"/>
      <c r="K109" s="49">
        <v>0</v>
      </c>
      <c r="L109" s="49">
        <v>0</v>
      </c>
      <c r="M109" s="45">
        <v>91</v>
      </c>
    </row>
    <row r="110" spans="1:13" x14ac:dyDescent="0.2">
      <c r="A110" s="11">
        <v>0</v>
      </c>
      <c r="B110" s="74">
        <v>2800</v>
      </c>
      <c r="C110" s="83" t="s">
        <v>75</v>
      </c>
      <c r="D110" s="103">
        <v>0</v>
      </c>
      <c r="E110" s="48">
        <v>0</v>
      </c>
      <c r="F110" s="104" t="s">
        <v>75</v>
      </c>
      <c r="G110" s="49">
        <v>0</v>
      </c>
      <c r="H110" s="105" t="s">
        <v>75</v>
      </c>
      <c r="I110" s="49">
        <v>0</v>
      </c>
      <c r="J110" s="49"/>
      <c r="K110" s="49">
        <v>0</v>
      </c>
      <c r="L110" s="49">
        <v>0</v>
      </c>
      <c r="M110" s="45">
        <v>92</v>
      </c>
    </row>
    <row r="111" spans="1:13" x14ac:dyDescent="0.2">
      <c r="A111" s="11">
        <v>0</v>
      </c>
      <c r="B111" s="74">
        <v>2830</v>
      </c>
      <c r="C111" s="83" t="s">
        <v>75</v>
      </c>
      <c r="D111" s="103">
        <v>0</v>
      </c>
      <c r="E111" s="48">
        <v>0</v>
      </c>
      <c r="F111" s="104" t="s">
        <v>75</v>
      </c>
      <c r="G111" s="49">
        <v>0</v>
      </c>
      <c r="H111" s="105" t="s">
        <v>75</v>
      </c>
      <c r="I111" s="49">
        <v>0</v>
      </c>
      <c r="J111" s="49"/>
      <c r="K111" s="49">
        <v>0</v>
      </c>
      <c r="L111" s="49">
        <v>0</v>
      </c>
      <c r="M111" s="45">
        <v>93</v>
      </c>
    </row>
    <row r="112" spans="1:13" x14ac:dyDescent="0.2">
      <c r="A112" s="11">
        <v>0</v>
      </c>
      <c r="B112" s="74">
        <v>2861</v>
      </c>
      <c r="C112" s="83" t="s">
        <v>75</v>
      </c>
      <c r="D112" s="103">
        <v>0</v>
      </c>
      <c r="E112" s="48">
        <v>0</v>
      </c>
      <c r="F112" s="104" t="s">
        <v>75</v>
      </c>
      <c r="G112" s="49">
        <v>0</v>
      </c>
      <c r="H112" s="105" t="s">
        <v>75</v>
      </c>
      <c r="I112" s="49">
        <v>0</v>
      </c>
      <c r="J112" s="49"/>
      <c r="K112" s="49">
        <v>0</v>
      </c>
      <c r="L112" s="49">
        <v>0</v>
      </c>
      <c r="M112" s="45">
        <v>94</v>
      </c>
    </row>
    <row r="113" spans="1:13" x14ac:dyDescent="0.2">
      <c r="A113" s="11">
        <v>0</v>
      </c>
      <c r="B113" s="74">
        <v>2891</v>
      </c>
      <c r="C113" s="83" t="s">
        <v>75</v>
      </c>
      <c r="D113" s="103">
        <v>0</v>
      </c>
      <c r="E113" s="48">
        <v>0</v>
      </c>
      <c r="F113" s="104" t="s">
        <v>75</v>
      </c>
      <c r="G113" s="49">
        <v>0</v>
      </c>
      <c r="H113" s="105" t="s">
        <v>75</v>
      </c>
      <c r="I113" s="49">
        <v>0</v>
      </c>
      <c r="J113" s="49"/>
      <c r="K113" s="49">
        <v>0</v>
      </c>
      <c r="L113" s="49">
        <v>0</v>
      </c>
      <c r="M113" s="45">
        <v>95</v>
      </c>
    </row>
    <row r="114" spans="1:13" x14ac:dyDescent="0.2">
      <c r="A114" s="11">
        <v>0</v>
      </c>
      <c r="B114" s="74">
        <v>2922</v>
      </c>
      <c r="C114" s="83" t="s">
        <v>75</v>
      </c>
      <c r="D114" s="103">
        <v>0</v>
      </c>
      <c r="E114" s="48">
        <v>0</v>
      </c>
      <c r="F114" s="104" t="s">
        <v>75</v>
      </c>
      <c r="G114" s="49">
        <v>0</v>
      </c>
      <c r="H114" s="105" t="s">
        <v>75</v>
      </c>
      <c r="I114" s="49">
        <v>0</v>
      </c>
      <c r="J114" s="49"/>
      <c r="K114" s="49">
        <v>0</v>
      </c>
      <c r="L114" s="49">
        <v>0</v>
      </c>
      <c r="M114" s="45">
        <v>96</v>
      </c>
    </row>
    <row r="115" spans="1:13" x14ac:dyDescent="0.2">
      <c r="A115" s="11">
        <v>0</v>
      </c>
      <c r="B115" s="74">
        <v>2953</v>
      </c>
      <c r="C115" s="83" t="s">
        <v>75</v>
      </c>
      <c r="D115" s="103">
        <v>0</v>
      </c>
      <c r="E115" s="48">
        <v>0</v>
      </c>
      <c r="F115" s="104" t="s">
        <v>75</v>
      </c>
      <c r="G115" s="49">
        <v>0</v>
      </c>
      <c r="H115" s="105" t="s">
        <v>75</v>
      </c>
      <c r="I115" s="49">
        <v>0</v>
      </c>
      <c r="J115" s="49"/>
      <c r="K115" s="49">
        <v>0</v>
      </c>
      <c r="L115" s="49">
        <v>0</v>
      </c>
      <c r="M115" s="45">
        <v>97</v>
      </c>
    </row>
    <row r="116" spans="1:13" x14ac:dyDescent="0.2">
      <c r="A116" s="11">
        <v>0</v>
      </c>
      <c r="B116" s="74">
        <v>2982</v>
      </c>
      <c r="C116" s="83" t="s">
        <v>75</v>
      </c>
      <c r="D116" s="103">
        <v>0</v>
      </c>
      <c r="E116" s="48">
        <v>0</v>
      </c>
      <c r="F116" s="104" t="s">
        <v>75</v>
      </c>
      <c r="G116" s="49">
        <v>0</v>
      </c>
      <c r="H116" s="105" t="s">
        <v>75</v>
      </c>
      <c r="I116" s="49">
        <v>0</v>
      </c>
      <c r="J116" s="49"/>
      <c r="K116" s="49">
        <v>0</v>
      </c>
      <c r="L116" s="49">
        <v>0</v>
      </c>
      <c r="M116" s="45">
        <v>98</v>
      </c>
    </row>
    <row r="117" spans="1:13" x14ac:dyDescent="0.2">
      <c r="A117" s="11">
        <v>0</v>
      </c>
      <c r="B117" s="74">
        <v>3013</v>
      </c>
      <c r="C117" s="83" t="s">
        <v>75</v>
      </c>
      <c r="D117" s="103">
        <v>0</v>
      </c>
      <c r="E117" s="48">
        <v>0</v>
      </c>
      <c r="F117" s="104" t="s">
        <v>75</v>
      </c>
      <c r="G117" s="49">
        <v>0</v>
      </c>
      <c r="H117" s="105" t="s">
        <v>75</v>
      </c>
      <c r="I117" s="49">
        <v>0</v>
      </c>
      <c r="J117" s="49"/>
      <c r="K117" s="49">
        <v>0</v>
      </c>
      <c r="L117" s="49">
        <v>0</v>
      </c>
      <c r="M117" s="45">
        <v>99</v>
      </c>
    </row>
    <row r="118" spans="1:13" x14ac:dyDescent="0.2">
      <c r="A118" s="11">
        <v>0</v>
      </c>
      <c r="B118" s="74">
        <v>3043</v>
      </c>
      <c r="C118" s="83" t="s">
        <v>75</v>
      </c>
      <c r="D118" s="103">
        <v>0</v>
      </c>
      <c r="E118" s="48">
        <v>0</v>
      </c>
      <c r="F118" s="104" t="s">
        <v>75</v>
      </c>
      <c r="G118" s="49">
        <v>0</v>
      </c>
      <c r="H118" s="105" t="s">
        <v>75</v>
      </c>
      <c r="I118" s="49">
        <v>0</v>
      </c>
      <c r="J118" s="49"/>
      <c r="K118" s="49">
        <v>0</v>
      </c>
      <c r="L118" s="49">
        <v>0</v>
      </c>
      <c r="M118" s="45">
        <v>100</v>
      </c>
    </row>
    <row r="119" spans="1:13" x14ac:dyDescent="0.2">
      <c r="A119" s="11">
        <v>0</v>
      </c>
      <c r="B119" s="74">
        <v>3074</v>
      </c>
      <c r="C119" s="83" t="s">
        <v>75</v>
      </c>
      <c r="D119" s="103">
        <v>0</v>
      </c>
      <c r="E119" s="48">
        <v>0</v>
      </c>
      <c r="F119" s="104" t="s">
        <v>75</v>
      </c>
      <c r="G119" s="49">
        <v>0</v>
      </c>
      <c r="H119" s="105" t="s">
        <v>75</v>
      </c>
      <c r="I119" s="49">
        <v>0</v>
      </c>
      <c r="J119" s="49"/>
      <c r="K119" s="49">
        <v>0</v>
      </c>
      <c r="L119" s="49">
        <v>0</v>
      </c>
      <c r="M119" s="45">
        <v>101</v>
      </c>
    </row>
    <row r="120" spans="1:13" x14ac:dyDescent="0.2">
      <c r="A120" s="11">
        <v>0</v>
      </c>
      <c r="B120" s="74">
        <v>3104</v>
      </c>
      <c r="C120" s="83" t="s">
        <v>75</v>
      </c>
      <c r="D120" s="103">
        <v>0</v>
      </c>
      <c r="E120" s="48">
        <v>0</v>
      </c>
      <c r="F120" s="104" t="s">
        <v>75</v>
      </c>
      <c r="G120" s="49">
        <v>0</v>
      </c>
      <c r="H120" s="105" t="s">
        <v>75</v>
      </c>
      <c r="I120" s="49">
        <v>0</v>
      </c>
      <c r="J120" s="49"/>
      <c r="K120" s="49">
        <v>0</v>
      </c>
      <c r="L120" s="49">
        <v>0</v>
      </c>
      <c r="M120" s="45">
        <v>102</v>
      </c>
    </row>
    <row r="121" spans="1:13" x14ac:dyDescent="0.2">
      <c r="A121" s="11">
        <v>0</v>
      </c>
      <c r="B121" s="74">
        <v>3135</v>
      </c>
      <c r="C121" s="83" t="s">
        <v>75</v>
      </c>
      <c r="D121" s="103">
        <v>0</v>
      </c>
      <c r="E121" s="48">
        <v>0</v>
      </c>
      <c r="F121" s="104" t="s">
        <v>75</v>
      </c>
      <c r="G121" s="49">
        <v>0</v>
      </c>
      <c r="H121" s="105" t="s">
        <v>75</v>
      </c>
      <c r="I121" s="49">
        <v>0</v>
      </c>
      <c r="J121" s="49"/>
      <c r="K121" s="49">
        <v>0</v>
      </c>
      <c r="L121" s="49">
        <v>0</v>
      </c>
      <c r="M121" s="45">
        <v>103</v>
      </c>
    </row>
    <row r="122" spans="1:13" x14ac:dyDescent="0.2">
      <c r="A122" s="11">
        <v>0</v>
      </c>
      <c r="B122" s="74">
        <v>3166</v>
      </c>
      <c r="C122" s="83" t="s">
        <v>75</v>
      </c>
      <c r="D122" s="103">
        <v>0</v>
      </c>
      <c r="E122" s="48">
        <v>0</v>
      </c>
      <c r="F122" s="104" t="s">
        <v>75</v>
      </c>
      <c r="G122" s="49">
        <v>0</v>
      </c>
      <c r="H122" s="105" t="s">
        <v>75</v>
      </c>
      <c r="I122" s="49">
        <v>0</v>
      </c>
      <c r="J122" s="49"/>
      <c r="K122" s="49">
        <v>0</v>
      </c>
      <c r="L122" s="49">
        <v>0</v>
      </c>
      <c r="M122" s="45">
        <v>104</v>
      </c>
    </row>
    <row r="123" spans="1:13" x14ac:dyDescent="0.2">
      <c r="A123" s="11">
        <v>0</v>
      </c>
      <c r="B123" s="74">
        <v>3196</v>
      </c>
      <c r="C123" s="83" t="s">
        <v>75</v>
      </c>
      <c r="D123" s="103">
        <v>0</v>
      </c>
      <c r="E123" s="48">
        <v>0</v>
      </c>
      <c r="F123" s="104" t="s">
        <v>75</v>
      </c>
      <c r="G123" s="49">
        <v>0</v>
      </c>
      <c r="H123" s="105" t="s">
        <v>75</v>
      </c>
      <c r="I123" s="49">
        <v>0</v>
      </c>
      <c r="J123" s="49"/>
      <c r="K123" s="49">
        <v>0</v>
      </c>
      <c r="L123" s="49">
        <v>0</v>
      </c>
      <c r="M123" s="45">
        <v>105</v>
      </c>
    </row>
    <row r="124" spans="1:13" x14ac:dyDescent="0.2">
      <c r="A124" s="11">
        <v>0</v>
      </c>
      <c r="B124" s="74">
        <v>3227</v>
      </c>
      <c r="C124" s="83" t="s">
        <v>75</v>
      </c>
      <c r="D124" s="103">
        <v>0</v>
      </c>
      <c r="E124" s="48">
        <v>0</v>
      </c>
      <c r="F124" s="104" t="s">
        <v>75</v>
      </c>
      <c r="G124" s="49">
        <v>0</v>
      </c>
      <c r="H124" s="105" t="s">
        <v>75</v>
      </c>
      <c r="I124" s="49">
        <v>0</v>
      </c>
      <c r="J124" s="49"/>
      <c r="K124" s="49">
        <v>0</v>
      </c>
      <c r="L124" s="49">
        <v>0</v>
      </c>
      <c r="M124" s="45">
        <v>106</v>
      </c>
    </row>
    <row r="125" spans="1:13" x14ac:dyDescent="0.2">
      <c r="A125" s="11">
        <v>0</v>
      </c>
      <c r="B125" s="74">
        <v>3257</v>
      </c>
      <c r="C125" s="83" t="s">
        <v>75</v>
      </c>
      <c r="D125" s="103">
        <v>0</v>
      </c>
      <c r="E125" s="48">
        <v>0</v>
      </c>
      <c r="F125" s="104" t="s">
        <v>75</v>
      </c>
      <c r="G125" s="49">
        <v>0</v>
      </c>
      <c r="H125" s="105" t="s">
        <v>75</v>
      </c>
      <c r="I125" s="49">
        <v>0</v>
      </c>
      <c r="J125" s="49"/>
      <c r="K125" s="49">
        <v>0</v>
      </c>
      <c r="L125" s="49">
        <v>0</v>
      </c>
      <c r="M125" s="45">
        <v>107</v>
      </c>
    </row>
    <row r="126" spans="1:13" x14ac:dyDescent="0.2">
      <c r="A126" s="11">
        <v>0</v>
      </c>
      <c r="B126" s="74">
        <v>3288</v>
      </c>
      <c r="C126" s="83" t="s">
        <v>75</v>
      </c>
      <c r="D126" s="103">
        <v>0</v>
      </c>
      <c r="E126" s="48">
        <v>0</v>
      </c>
      <c r="F126" s="104" t="s">
        <v>75</v>
      </c>
      <c r="G126" s="49">
        <v>0</v>
      </c>
      <c r="H126" s="105" t="s">
        <v>75</v>
      </c>
      <c r="I126" s="49">
        <v>0</v>
      </c>
      <c r="J126" s="49"/>
      <c r="K126" s="49">
        <v>0</v>
      </c>
      <c r="L126" s="49">
        <v>0</v>
      </c>
      <c r="M126" s="45">
        <v>108</v>
      </c>
    </row>
    <row r="127" spans="1:13" x14ac:dyDescent="0.2">
      <c r="A127" s="11">
        <v>0</v>
      </c>
      <c r="B127" s="74">
        <v>3319</v>
      </c>
      <c r="C127" s="83" t="s">
        <v>75</v>
      </c>
      <c r="D127" s="103">
        <v>0</v>
      </c>
      <c r="E127" s="48">
        <v>0</v>
      </c>
      <c r="F127" s="104" t="s">
        <v>75</v>
      </c>
      <c r="G127" s="49">
        <v>0</v>
      </c>
      <c r="H127" s="105" t="s">
        <v>75</v>
      </c>
      <c r="I127" s="49">
        <v>0</v>
      </c>
      <c r="J127" s="49"/>
      <c r="K127" s="49">
        <v>0</v>
      </c>
      <c r="L127" s="49">
        <v>0</v>
      </c>
      <c r="M127" s="45">
        <v>109</v>
      </c>
    </row>
    <row r="128" spans="1:13" x14ac:dyDescent="0.2">
      <c r="A128" s="11">
        <v>0</v>
      </c>
      <c r="B128" s="74">
        <v>3347</v>
      </c>
      <c r="C128" s="83" t="s">
        <v>75</v>
      </c>
      <c r="D128" s="103">
        <v>0</v>
      </c>
      <c r="E128" s="48">
        <v>0</v>
      </c>
      <c r="F128" s="104" t="s">
        <v>75</v>
      </c>
      <c r="G128" s="49">
        <v>0</v>
      </c>
      <c r="H128" s="105" t="s">
        <v>75</v>
      </c>
      <c r="I128" s="49">
        <v>0</v>
      </c>
      <c r="J128" s="49"/>
      <c r="K128" s="49">
        <v>0</v>
      </c>
      <c r="L128" s="49">
        <v>0</v>
      </c>
      <c r="M128" s="45">
        <v>110</v>
      </c>
    </row>
    <row r="129" spans="1:13" x14ac:dyDescent="0.2">
      <c r="A129" s="11">
        <v>0</v>
      </c>
      <c r="B129" s="74">
        <v>3378</v>
      </c>
      <c r="C129" s="83" t="s">
        <v>75</v>
      </c>
      <c r="D129" s="103">
        <v>0</v>
      </c>
      <c r="E129" s="48">
        <v>0</v>
      </c>
      <c r="F129" s="104" t="s">
        <v>75</v>
      </c>
      <c r="G129" s="49">
        <v>0</v>
      </c>
      <c r="H129" s="105" t="s">
        <v>75</v>
      </c>
      <c r="I129" s="49">
        <v>0</v>
      </c>
      <c r="J129" s="49"/>
      <c r="K129" s="49">
        <v>0</v>
      </c>
      <c r="L129" s="49">
        <v>0</v>
      </c>
      <c r="M129" s="45">
        <v>111</v>
      </c>
    </row>
    <row r="130" spans="1:13" x14ac:dyDescent="0.2">
      <c r="A130" s="11">
        <v>0</v>
      </c>
      <c r="B130" s="74">
        <v>3408</v>
      </c>
      <c r="C130" s="83" t="s">
        <v>75</v>
      </c>
      <c r="D130" s="103">
        <v>0</v>
      </c>
      <c r="E130" s="48">
        <v>0</v>
      </c>
      <c r="F130" s="104" t="s">
        <v>75</v>
      </c>
      <c r="G130" s="49">
        <v>0</v>
      </c>
      <c r="H130" s="105" t="s">
        <v>75</v>
      </c>
      <c r="I130" s="49">
        <v>0</v>
      </c>
      <c r="J130" s="49"/>
      <c r="K130" s="49">
        <v>0</v>
      </c>
      <c r="L130" s="49">
        <v>0</v>
      </c>
      <c r="M130" s="45">
        <v>112</v>
      </c>
    </row>
    <row r="131" spans="1:13" x14ac:dyDescent="0.2">
      <c r="A131" s="11">
        <v>0</v>
      </c>
      <c r="B131" s="74">
        <v>3439</v>
      </c>
      <c r="C131" s="83" t="s">
        <v>75</v>
      </c>
      <c r="D131" s="103">
        <v>0</v>
      </c>
      <c r="E131" s="48">
        <v>0</v>
      </c>
      <c r="F131" s="104" t="s">
        <v>75</v>
      </c>
      <c r="G131" s="49">
        <v>0</v>
      </c>
      <c r="H131" s="105" t="s">
        <v>75</v>
      </c>
      <c r="I131" s="49">
        <v>0</v>
      </c>
      <c r="J131" s="49"/>
      <c r="K131" s="49">
        <v>0</v>
      </c>
      <c r="L131" s="49">
        <v>0</v>
      </c>
      <c r="M131" s="45">
        <v>113</v>
      </c>
    </row>
    <row r="132" spans="1:13" x14ac:dyDescent="0.2">
      <c r="A132" s="11">
        <v>0</v>
      </c>
      <c r="B132" s="74">
        <v>3469</v>
      </c>
      <c r="C132" s="83" t="s">
        <v>75</v>
      </c>
      <c r="D132" s="103">
        <v>0</v>
      </c>
      <c r="E132" s="48">
        <v>0</v>
      </c>
      <c r="F132" s="104" t="s">
        <v>75</v>
      </c>
      <c r="G132" s="49">
        <v>0</v>
      </c>
      <c r="H132" s="105" t="s">
        <v>75</v>
      </c>
      <c r="I132" s="49">
        <v>0</v>
      </c>
      <c r="J132" s="49"/>
      <c r="K132" s="49">
        <v>0</v>
      </c>
      <c r="L132" s="49">
        <v>0</v>
      </c>
      <c r="M132" s="45">
        <v>114</v>
      </c>
    </row>
    <row r="133" spans="1:13" x14ac:dyDescent="0.2">
      <c r="A133" s="11">
        <v>0</v>
      </c>
      <c r="B133" s="74">
        <v>3500</v>
      </c>
      <c r="C133" s="83" t="s">
        <v>75</v>
      </c>
      <c r="D133" s="103">
        <v>0</v>
      </c>
      <c r="E133" s="48">
        <v>0</v>
      </c>
      <c r="F133" s="104" t="s">
        <v>75</v>
      </c>
      <c r="G133" s="49">
        <v>0</v>
      </c>
      <c r="H133" s="105" t="s">
        <v>75</v>
      </c>
      <c r="I133" s="49">
        <v>0</v>
      </c>
      <c r="J133" s="49"/>
      <c r="K133" s="49">
        <v>0</v>
      </c>
      <c r="L133" s="49">
        <v>0</v>
      </c>
      <c r="M133" s="45">
        <v>115</v>
      </c>
    </row>
    <row r="134" spans="1:13" x14ac:dyDescent="0.2">
      <c r="A134" s="11">
        <v>0</v>
      </c>
      <c r="B134" s="74">
        <v>3531</v>
      </c>
      <c r="C134" s="83" t="s">
        <v>75</v>
      </c>
      <c r="D134" s="103">
        <v>0</v>
      </c>
      <c r="E134" s="48">
        <v>0</v>
      </c>
      <c r="F134" s="104" t="s">
        <v>75</v>
      </c>
      <c r="G134" s="49">
        <v>0</v>
      </c>
      <c r="H134" s="105" t="s">
        <v>75</v>
      </c>
      <c r="I134" s="49">
        <v>0</v>
      </c>
      <c r="J134" s="49"/>
      <c r="K134" s="49">
        <v>0</v>
      </c>
      <c r="L134" s="49">
        <v>0</v>
      </c>
      <c r="M134" s="45">
        <v>116</v>
      </c>
    </row>
    <row r="135" spans="1:13" x14ac:dyDescent="0.2">
      <c r="A135" s="11">
        <v>0</v>
      </c>
      <c r="B135" s="74">
        <v>3561</v>
      </c>
      <c r="C135" s="83" t="s">
        <v>75</v>
      </c>
      <c r="D135" s="103">
        <v>0</v>
      </c>
      <c r="E135" s="48">
        <v>0</v>
      </c>
      <c r="F135" s="104" t="s">
        <v>75</v>
      </c>
      <c r="G135" s="49">
        <v>0</v>
      </c>
      <c r="H135" s="105" t="s">
        <v>75</v>
      </c>
      <c r="I135" s="49">
        <v>0</v>
      </c>
      <c r="J135" s="49"/>
      <c r="K135" s="49">
        <v>0</v>
      </c>
      <c r="L135" s="49">
        <v>0</v>
      </c>
      <c r="M135" s="45">
        <v>117</v>
      </c>
    </row>
    <row r="136" spans="1:13" x14ac:dyDescent="0.2">
      <c r="A136" s="11">
        <v>0</v>
      </c>
      <c r="B136" s="74">
        <v>3592</v>
      </c>
      <c r="C136" s="83" t="s">
        <v>75</v>
      </c>
      <c r="D136" s="103">
        <v>0</v>
      </c>
      <c r="E136" s="48">
        <v>0</v>
      </c>
      <c r="F136" s="104" t="s">
        <v>75</v>
      </c>
      <c r="G136" s="49">
        <v>0</v>
      </c>
      <c r="H136" s="105" t="s">
        <v>75</v>
      </c>
      <c r="I136" s="49">
        <v>0</v>
      </c>
      <c r="J136" s="49"/>
      <c r="K136" s="49">
        <v>0</v>
      </c>
      <c r="L136" s="49">
        <v>0</v>
      </c>
      <c r="M136" s="45">
        <v>118</v>
      </c>
    </row>
    <row r="137" spans="1:13" x14ac:dyDescent="0.2">
      <c r="A137" s="11">
        <v>0</v>
      </c>
      <c r="B137" s="74">
        <v>3622</v>
      </c>
      <c r="C137" s="83" t="s">
        <v>75</v>
      </c>
      <c r="D137" s="103">
        <v>0</v>
      </c>
      <c r="E137" s="48">
        <v>0</v>
      </c>
      <c r="F137" s="104" t="s">
        <v>75</v>
      </c>
      <c r="G137" s="49">
        <v>0</v>
      </c>
      <c r="H137" s="105" t="s">
        <v>75</v>
      </c>
      <c r="I137" s="49">
        <v>0</v>
      </c>
      <c r="J137" s="49"/>
      <c r="K137" s="49">
        <v>0</v>
      </c>
      <c r="L137" s="49">
        <v>0</v>
      </c>
      <c r="M137" s="45">
        <v>119</v>
      </c>
    </row>
    <row r="138" spans="1:13" x14ac:dyDescent="0.2">
      <c r="A138" s="11">
        <v>0</v>
      </c>
      <c r="B138" s="74">
        <v>3653</v>
      </c>
      <c r="C138" s="83" t="s">
        <v>75</v>
      </c>
      <c r="D138" s="103">
        <v>0</v>
      </c>
      <c r="E138" s="48">
        <v>0</v>
      </c>
      <c r="F138" s="104" t="s">
        <v>75</v>
      </c>
      <c r="G138" s="49">
        <v>0</v>
      </c>
      <c r="H138" s="105" t="s">
        <v>75</v>
      </c>
      <c r="I138" s="49">
        <v>0</v>
      </c>
      <c r="J138" s="49"/>
      <c r="K138" s="49">
        <v>0</v>
      </c>
      <c r="L138" s="49">
        <v>0</v>
      </c>
      <c r="M138" s="45">
        <v>120</v>
      </c>
    </row>
    <row r="139" spans="1:13" x14ac:dyDescent="0.2">
      <c r="A139" s="11">
        <v>0</v>
      </c>
      <c r="B139" s="74">
        <v>3684</v>
      </c>
      <c r="C139" s="83" t="s">
        <v>75</v>
      </c>
      <c r="D139" s="103">
        <v>0</v>
      </c>
      <c r="E139" s="48">
        <v>0</v>
      </c>
      <c r="F139" s="104" t="s">
        <v>75</v>
      </c>
      <c r="G139" s="49">
        <v>0</v>
      </c>
      <c r="H139" s="105" t="s">
        <v>75</v>
      </c>
      <c r="I139" s="49">
        <v>0</v>
      </c>
      <c r="J139" s="49"/>
      <c r="K139" s="49">
        <v>0</v>
      </c>
      <c r="L139" s="49">
        <v>0</v>
      </c>
      <c r="M139" s="45">
        <v>121</v>
      </c>
    </row>
    <row r="140" spans="1:13" x14ac:dyDescent="0.2">
      <c r="A140" s="11">
        <v>0</v>
      </c>
      <c r="B140" s="74">
        <v>3712</v>
      </c>
      <c r="C140" s="83" t="s">
        <v>75</v>
      </c>
      <c r="D140" s="103">
        <v>0</v>
      </c>
      <c r="E140" s="48">
        <v>0</v>
      </c>
      <c r="F140" s="104" t="s">
        <v>75</v>
      </c>
      <c r="G140" s="49">
        <v>0</v>
      </c>
      <c r="H140" s="105" t="s">
        <v>75</v>
      </c>
      <c r="I140" s="49">
        <v>0</v>
      </c>
      <c r="J140" s="49"/>
      <c r="K140" s="49">
        <v>0</v>
      </c>
      <c r="L140" s="49">
        <v>0</v>
      </c>
      <c r="M140" s="45">
        <v>122</v>
      </c>
    </row>
    <row r="141" spans="1:13" x14ac:dyDescent="0.2">
      <c r="A141" s="11">
        <v>0</v>
      </c>
      <c r="B141" s="74">
        <v>3743</v>
      </c>
      <c r="C141" s="83" t="s">
        <v>75</v>
      </c>
      <c r="D141" s="103">
        <v>0</v>
      </c>
      <c r="E141" s="48">
        <v>0</v>
      </c>
      <c r="F141" s="104" t="s">
        <v>75</v>
      </c>
      <c r="G141" s="49">
        <v>0</v>
      </c>
      <c r="H141" s="105" t="s">
        <v>75</v>
      </c>
      <c r="I141" s="49">
        <v>0</v>
      </c>
      <c r="J141" s="49"/>
      <c r="K141" s="49">
        <v>0</v>
      </c>
      <c r="L141" s="49">
        <v>0</v>
      </c>
      <c r="M141" s="45">
        <v>123</v>
      </c>
    </row>
    <row r="142" spans="1:13" x14ac:dyDescent="0.2">
      <c r="A142" s="11">
        <v>0</v>
      </c>
      <c r="B142" s="74">
        <v>3773</v>
      </c>
      <c r="C142" s="83" t="s">
        <v>75</v>
      </c>
      <c r="D142" s="103">
        <v>0</v>
      </c>
      <c r="E142" s="48">
        <v>0</v>
      </c>
      <c r="F142" s="104" t="s">
        <v>75</v>
      </c>
      <c r="G142" s="49">
        <v>0</v>
      </c>
      <c r="H142" s="105" t="s">
        <v>75</v>
      </c>
      <c r="I142" s="49">
        <v>0</v>
      </c>
      <c r="J142" s="49"/>
      <c r="K142" s="49">
        <v>0</v>
      </c>
      <c r="L142" s="49">
        <v>0</v>
      </c>
      <c r="M142" s="45">
        <v>124</v>
      </c>
    </row>
    <row r="143" spans="1:13" x14ac:dyDescent="0.2">
      <c r="A143" s="11">
        <v>0</v>
      </c>
      <c r="B143" s="74">
        <v>3804</v>
      </c>
      <c r="C143" s="83" t="s">
        <v>75</v>
      </c>
      <c r="D143" s="103">
        <v>0</v>
      </c>
      <c r="E143" s="48">
        <v>0</v>
      </c>
      <c r="F143" s="104" t="s">
        <v>75</v>
      </c>
      <c r="G143" s="49">
        <v>0</v>
      </c>
      <c r="H143" s="105" t="s">
        <v>75</v>
      </c>
      <c r="I143" s="49">
        <v>0</v>
      </c>
      <c r="J143" s="49"/>
      <c r="K143" s="49">
        <v>0</v>
      </c>
      <c r="L143" s="49">
        <v>0</v>
      </c>
      <c r="M143" s="45">
        <v>125</v>
      </c>
    </row>
    <row r="144" spans="1:13" x14ac:dyDescent="0.2">
      <c r="A144" s="11">
        <v>0</v>
      </c>
      <c r="B144" s="74">
        <v>3834</v>
      </c>
      <c r="C144" s="83" t="s">
        <v>75</v>
      </c>
      <c r="D144" s="103">
        <v>0</v>
      </c>
      <c r="E144" s="48">
        <v>0</v>
      </c>
      <c r="F144" s="104" t="s">
        <v>75</v>
      </c>
      <c r="G144" s="49">
        <v>0</v>
      </c>
      <c r="H144" s="105" t="s">
        <v>75</v>
      </c>
      <c r="I144" s="49">
        <v>0</v>
      </c>
      <c r="J144" s="49"/>
      <c r="K144" s="49">
        <v>0</v>
      </c>
      <c r="L144" s="49">
        <v>0</v>
      </c>
      <c r="M144" s="45">
        <v>126</v>
      </c>
    </row>
    <row r="145" spans="1:13" x14ac:dyDescent="0.2">
      <c r="A145" s="11">
        <v>0</v>
      </c>
      <c r="B145" s="74">
        <v>3865</v>
      </c>
      <c r="C145" s="83" t="s">
        <v>75</v>
      </c>
      <c r="D145" s="103">
        <v>0</v>
      </c>
      <c r="E145" s="48">
        <v>0</v>
      </c>
      <c r="F145" s="104" t="s">
        <v>75</v>
      </c>
      <c r="G145" s="49">
        <v>0</v>
      </c>
      <c r="H145" s="105" t="s">
        <v>75</v>
      </c>
      <c r="I145" s="49">
        <v>0</v>
      </c>
      <c r="J145" s="49"/>
      <c r="K145" s="49">
        <v>0</v>
      </c>
      <c r="L145" s="49">
        <v>0</v>
      </c>
      <c r="M145" s="45">
        <v>127</v>
      </c>
    </row>
    <row r="146" spans="1:13" x14ac:dyDescent="0.2">
      <c r="A146" s="11">
        <v>0</v>
      </c>
      <c r="B146" s="74">
        <v>3896</v>
      </c>
      <c r="C146" s="83" t="s">
        <v>75</v>
      </c>
      <c r="D146" s="103">
        <v>0</v>
      </c>
      <c r="E146" s="48">
        <v>0</v>
      </c>
      <c r="F146" s="104" t="s">
        <v>75</v>
      </c>
      <c r="G146" s="49">
        <v>0</v>
      </c>
      <c r="H146" s="105" t="s">
        <v>75</v>
      </c>
      <c r="I146" s="49">
        <v>0</v>
      </c>
      <c r="J146" s="49"/>
      <c r="K146" s="49">
        <v>0</v>
      </c>
      <c r="L146" s="49">
        <v>0</v>
      </c>
      <c r="M146" s="45">
        <v>128</v>
      </c>
    </row>
    <row r="147" spans="1:13" x14ac:dyDescent="0.2">
      <c r="A147" s="11">
        <v>0</v>
      </c>
      <c r="B147" s="74">
        <v>3926</v>
      </c>
      <c r="C147" s="83" t="s">
        <v>75</v>
      </c>
      <c r="D147" s="103">
        <v>0</v>
      </c>
      <c r="E147" s="48">
        <v>0</v>
      </c>
      <c r="F147" s="104" t="s">
        <v>75</v>
      </c>
      <c r="G147" s="49">
        <v>0</v>
      </c>
      <c r="H147" s="105" t="s">
        <v>75</v>
      </c>
      <c r="I147" s="49">
        <v>0</v>
      </c>
      <c r="J147" s="49"/>
      <c r="K147" s="49">
        <v>0</v>
      </c>
      <c r="L147" s="49">
        <v>0</v>
      </c>
      <c r="M147" s="45">
        <v>129</v>
      </c>
    </row>
    <row r="148" spans="1:13" x14ac:dyDescent="0.2">
      <c r="A148" s="11">
        <v>0</v>
      </c>
      <c r="B148" s="74">
        <v>3957</v>
      </c>
      <c r="C148" s="83" t="s">
        <v>75</v>
      </c>
      <c r="D148" s="103">
        <v>0</v>
      </c>
      <c r="E148" s="48">
        <v>0</v>
      </c>
      <c r="F148" s="104" t="s">
        <v>75</v>
      </c>
      <c r="G148" s="49">
        <v>0</v>
      </c>
      <c r="H148" s="105" t="s">
        <v>75</v>
      </c>
      <c r="I148" s="49">
        <v>0</v>
      </c>
      <c r="J148" s="49"/>
      <c r="K148" s="49">
        <v>0</v>
      </c>
      <c r="L148" s="49">
        <v>0</v>
      </c>
      <c r="M148" s="45">
        <v>130</v>
      </c>
    </row>
    <row r="149" spans="1:13" x14ac:dyDescent="0.2">
      <c r="A149" s="11">
        <v>0</v>
      </c>
      <c r="B149" s="74">
        <v>3987</v>
      </c>
      <c r="C149" s="83" t="s">
        <v>75</v>
      </c>
      <c r="D149" s="103">
        <v>0</v>
      </c>
      <c r="E149" s="48">
        <v>0</v>
      </c>
      <c r="F149" s="104" t="s">
        <v>75</v>
      </c>
      <c r="G149" s="49">
        <v>0</v>
      </c>
      <c r="H149" s="105" t="s">
        <v>75</v>
      </c>
      <c r="I149" s="49">
        <v>0</v>
      </c>
      <c r="J149" s="49"/>
      <c r="K149" s="49">
        <v>0</v>
      </c>
      <c r="L149" s="49">
        <v>0</v>
      </c>
      <c r="M149" s="45">
        <v>131</v>
      </c>
    </row>
    <row r="150" spans="1:13" x14ac:dyDescent="0.2">
      <c r="A150" s="11">
        <v>0</v>
      </c>
      <c r="B150" s="74">
        <v>4018</v>
      </c>
      <c r="C150" s="83" t="s">
        <v>75</v>
      </c>
      <c r="D150" s="103">
        <v>0</v>
      </c>
      <c r="E150" s="48">
        <v>0</v>
      </c>
      <c r="F150" s="104" t="s">
        <v>75</v>
      </c>
      <c r="G150" s="49">
        <v>0</v>
      </c>
      <c r="H150" s="105" t="s">
        <v>75</v>
      </c>
      <c r="I150" s="49">
        <v>0</v>
      </c>
      <c r="J150" s="49"/>
      <c r="K150" s="49">
        <v>0</v>
      </c>
      <c r="L150" s="49">
        <v>0</v>
      </c>
      <c r="M150" s="45">
        <v>132</v>
      </c>
    </row>
    <row r="151" spans="1:13" x14ac:dyDescent="0.2">
      <c r="A151" s="11">
        <v>0</v>
      </c>
      <c r="B151" s="74">
        <v>4049</v>
      </c>
      <c r="C151" s="83" t="s">
        <v>75</v>
      </c>
      <c r="D151" s="103">
        <v>0</v>
      </c>
      <c r="E151" s="48">
        <v>0</v>
      </c>
      <c r="F151" s="104" t="s">
        <v>75</v>
      </c>
      <c r="G151" s="49">
        <v>0</v>
      </c>
      <c r="H151" s="105" t="s">
        <v>75</v>
      </c>
      <c r="I151" s="49">
        <v>0</v>
      </c>
      <c r="J151" s="49"/>
      <c r="K151" s="49">
        <v>0</v>
      </c>
      <c r="L151" s="49">
        <v>0</v>
      </c>
      <c r="M151" s="45">
        <v>133</v>
      </c>
    </row>
    <row r="152" spans="1:13" x14ac:dyDescent="0.2">
      <c r="A152" s="11">
        <v>0</v>
      </c>
      <c r="B152" s="74">
        <v>4077</v>
      </c>
      <c r="C152" s="83" t="s">
        <v>75</v>
      </c>
      <c r="D152" s="103">
        <v>0</v>
      </c>
      <c r="E152" s="48">
        <v>0</v>
      </c>
      <c r="F152" s="104" t="s">
        <v>75</v>
      </c>
      <c r="G152" s="49">
        <v>0</v>
      </c>
      <c r="H152" s="105" t="s">
        <v>75</v>
      </c>
      <c r="I152" s="49">
        <v>0</v>
      </c>
      <c r="J152" s="49"/>
      <c r="K152" s="49">
        <v>0</v>
      </c>
      <c r="L152" s="49">
        <v>0</v>
      </c>
      <c r="M152" s="45">
        <v>134</v>
      </c>
    </row>
    <row r="153" spans="1:13" x14ac:dyDescent="0.2">
      <c r="A153" s="11">
        <v>0</v>
      </c>
      <c r="B153" s="74">
        <v>4108</v>
      </c>
      <c r="C153" s="83" t="s">
        <v>75</v>
      </c>
      <c r="D153" s="103">
        <v>0</v>
      </c>
      <c r="E153" s="48">
        <v>0</v>
      </c>
      <c r="F153" s="104" t="s">
        <v>75</v>
      </c>
      <c r="G153" s="49">
        <v>0</v>
      </c>
      <c r="H153" s="105" t="s">
        <v>75</v>
      </c>
      <c r="I153" s="49">
        <v>0</v>
      </c>
      <c r="J153" s="49"/>
      <c r="K153" s="49">
        <v>0</v>
      </c>
      <c r="L153" s="49">
        <v>0</v>
      </c>
      <c r="M153" s="45">
        <v>135</v>
      </c>
    </row>
    <row r="154" spans="1:13" x14ac:dyDescent="0.2">
      <c r="A154" s="11">
        <v>0</v>
      </c>
      <c r="B154" s="74">
        <v>4138</v>
      </c>
      <c r="C154" s="83" t="s">
        <v>75</v>
      </c>
      <c r="D154" s="103">
        <v>0</v>
      </c>
      <c r="E154" s="48">
        <v>0</v>
      </c>
      <c r="F154" s="104" t="s">
        <v>75</v>
      </c>
      <c r="G154" s="49">
        <v>0</v>
      </c>
      <c r="H154" s="105" t="s">
        <v>75</v>
      </c>
      <c r="I154" s="49">
        <v>0</v>
      </c>
      <c r="J154" s="49"/>
      <c r="K154" s="49">
        <v>0</v>
      </c>
      <c r="L154" s="49">
        <v>0</v>
      </c>
      <c r="M154" s="45">
        <v>136</v>
      </c>
    </row>
    <row r="155" spans="1:13" x14ac:dyDescent="0.2">
      <c r="A155" s="11">
        <v>0</v>
      </c>
      <c r="B155" s="74">
        <v>4169</v>
      </c>
      <c r="C155" s="83" t="s">
        <v>75</v>
      </c>
      <c r="D155" s="103">
        <v>0</v>
      </c>
      <c r="E155" s="48">
        <v>0</v>
      </c>
      <c r="F155" s="104" t="s">
        <v>75</v>
      </c>
      <c r="G155" s="49">
        <v>0</v>
      </c>
      <c r="H155" s="105" t="s">
        <v>75</v>
      </c>
      <c r="I155" s="49">
        <v>0</v>
      </c>
      <c r="J155" s="49"/>
      <c r="K155" s="49">
        <v>0</v>
      </c>
      <c r="L155" s="49">
        <v>0</v>
      </c>
      <c r="M155" s="45">
        <v>137</v>
      </c>
    </row>
    <row r="156" spans="1:13" x14ac:dyDescent="0.2">
      <c r="A156" s="11">
        <v>0</v>
      </c>
      <c r="B156" s="74">
        <v>4199</v>
      </c>
      <c r="C156" s="83" t="s">
        <v>75</v>
      </c>
      <c r="D156" s="103">
        <v>0</v>
      </c>
      <c r="E156" s="48">
        <v>0</v>
      </c>
      <c r="F156" s="104" t="s">
        <v>75</v>
      </c>
      <c r="G156" s="49">
        <v>0</v>
      </c>
      <c r="H156" s="105" t="s">
        <v>75</v>
      </c>
      <c r="I156" s="49">
        <v>0</v>
      </c>
      <c r="J156" s="49"/>
      <c r="K156" s="49">
        <v>0</v>
      </c>
      <c r="L156" s="49">
        <v>0</v>
      </c>
      <c r="M156" s="45">
        <v>138</v>
      </c>
    </row>
    <row r="157" spans="1:13" x14ac:dyDescent="0.2">
      <c r="A157" s="11">
        <v>0</v>
      </c>
      <c r="B157" s="74">
        <v>4230</v>
      </c>
      <c r="C157" s="83" t="s">
        <v>75</v>
      </c>
      <c r="D157" s="103">
        <v>0</v>
      </c>
      <c r="E157" s="48">
        <v>0</v>
      </c>
      <c r="F157" s="104" t="s">
        <v>75</v>
      </c>
      <c r="G157" s="49">
        <v>0</v>
      </c>
      <c r="H157" s="105" t="s">
        <v>75</v>
      </c>
      <c r="I157" s="49">
        <v>0</v>
      </c>
      <c r="J157" s="49"/>
      <c r="K157" s="49">
        <v>0</v>
      </c>
      <c r="L157" s="49">
        <v>0</v>
      </c>
      <c r="M157" s="45">
        <v>139</v>
      </c>
    </row>
    <row r="158" spans="1:13" x14ac:dyDescent="0.2">
      <c r="A158" s="11">
        <v>0</v>
      </c>
      <c r="B158" s="74">
        <v>4261</v>
      </c>
      <c r="C158" s="83" t="s">
        <v>75</v>
      </c>
      <c r="D158" s="103">
        <v>0</v>
      </c>
      <c r="E158" s="48">
        <v>0</v>
      </c>
      <c r="F158" s="104" t="s">
        <v>75</v>
      </c>
      <c r="G158" s="49">
        <v>0</v>
      </c>
      <c r="H158" s="105" t="s">
        <v>75</v>
      </c>
      <c r="I158" s="49">
        <v>0</v>
      </c>
      <c r="J158" s="49"/>
      <c r="K158" s="49">
        <v>0</v>
      </c>
      <c r="L158" s="49">
        <v>0</v>
      </c>
      <c r="M158" s="45">
        <v>140</v>
      </c>
    </row>
    <row r="159" spans="1:13" x14ac:dyDescent="0.2">
      <c r="A159" s="11">
        <v>0</v>
      </c>
      <c r="B159" s="74">
        <v>4291</v>
      </c>
      <c r="C159" s="83" t="s">
        <v>75</v>
      </c>
      <c r="D159" s="103">
        <v>0</v>
      </c>
      <c r="E159" s="48">
        <v>0</v>
      </c>
      <c r="F159" s="104" t="s">
        <v>75</v>
      </c>
      <c r="G159" s="49">
        <v>0</v>
      </c>
      <c r="H159" s="105" t="s">
        <v>75</v>
      </c>
      <c r="I159" s="49">
        <v>0</v>
      </c>
      <c r="J159" s="49"/>
      <c r="K159" s="49">
        <v>0</v>
      </c>
      <c r="L159" s="49">
        <v>0</v>
      </c>
      <c r="M159" s="45">
        <v>141</v>
      </c>
    </row>
    <row r="160" spans="1:13" x14ac:dyDescent="0.2">
      <c r="A160" s="11">
        <v>0</v>
      </c>
      <c r="B160" s="74">
        <v>4322</v>
      </c>
      <c r="C160" s="83" t="s">
        <v>75</v>
      </c>
      <c r="D160" s="103">
        <v>0</v>
      </c>
      <c r="E160" s="48">
        <v>0</v>
      </c>
      <c r="F160" s="104" t="s">
        <v>75</v>
      </c>
      <c r="G160" s="49">
        <v>0</v>
      </c>
      <c r="H160" s="105" t="s">
        <v>75</v>
      </c>
      <c r="I160" s="49">
        <v>0</v>
      </c>
      <c r="J160" s="49"/>
      <c r="K160" s="49">
        <v>0</v>
      </c>
      <c r="L160" s="49">
        <v>0</v>
      </c>
      <c r="M160" s="45">
        <v>142</v>
      </c>
    </row>
    <row r="161" spans="1:13" x14ac:dyDescent="0.2">
      <c r="A161" s="11">
        <v>0</v>
      </c>
      <c r="B161" s="74">
        <v>4352</v>
      </c>
      <c r="C161" s="83" t="s">
        <v>75</v>
      </c>
      <c r="D161" s="103">
        <v>0</v>
      </c>
      <c r="E161" s="48">
        <v>0</v>
      </c>
      <c r="F161" s="104" t="s">
        <v>75</v>
      </c>
      <c r="G161" s="49">
        <v>0</v>
      </c>
      <c r="H161" s="105" t="s">
        <v>75</v>
      </c>
      <c r="I161" s="49">
        <v>0</v>
      </c>
      <c r="J161" s="49"/>
      <c r="K161" s="49">
        <v>0</v>
      </c>
      <c r="L161" s="49">
        <v>0</v>
      </c>
      <c r="M161" s="45">
        <v>143</v>
      </c>
    </row>
    <row r="162" spans="1:13" x14ac:dyDescent="0.2">
      <c r="A162" s="11">
        <v>0</v>
      </c>
      <c r="B162" s="74">
        <v>4383</v>
      </c>
      <c r="C162" s="83" t="s">
        <v>75</v>
      </c>
      <c r="D162" s="103">
        <v>0</v>
      </c>
      <c r="E162" s="48">
        <v>0</v>
      </c>
      <c r="F162" s="104" t="s">
        <v>75</v>
      </c>
      <c r="G162" s="49">
        <v>0</v>
      </c>
      <c r="H162" s="105" t="s">
        <v>75</v>
      </c>
      <c r="I162" s="49">
        <v>0</v>
      </c>
      <c r="J162" s="49"/>
      <c r="K162" s="49">
        <v>0</v>
      </c>
      <c r="L162" s="49">
        <v>0</v>
      </c>
      <c r="M162" s="45">
        <v>144</v>
      </c>
    </row>
    <row r="163" spans="1:13" x14ac:dyDescent="0.2">
      <c r="A163" s="11">
        <v>0</v>
      </c>
      <c r="B163" s="74">
        <v>4414</v>
      </c>
      <c r="C163" s="83" t="s">
        <v>75</v>
      </c>
      <c r="D163" s="103">
        <v>0</v>
      </c>
      <c r="E163" s="48">
        <v>0</v>
      </c>
      <c r="F163" s="104" t="s">
        <v>75</v>
      </c>
      <c r="G163" s="49">
        <v>0</v>
      </c>
      <c r="H163" s="105" t="s">
        <v>75</v>
      </c>
      <c r="I163" s="49">
        <v>0</v>
      </c>
      <c r="J163" s="49"/>
      <c r="K163" s="49">
        <v>0</v>
      </c>
      <c r="L163" s="49">
        <v>0</v>
      </c>
      <c r="M163" s="45">
        <v>145</v>
      </c>
    </row>
    <row r="164" spans="1:13" x14ac:dyDescent="0.2">
      <c r="A164" s="11">
        <v>0</v>
      </c>
      <c r="B164" s="74">
        <v>4443</v>
      </c>
      <c r="C164" s="83" t="s">
        <v>75</v>
      </c>
      <c r="D164" s="103">
        <v>0</v>
      </c>
      <c r="E164" s="48">
        <v>0</v>
      </c>
      <c r="F164" s="104" t="s">
        <v>75</v>
      </c>
      <c r="G164" s="49">
        <v>0</v>
      </c>
      <c r="H164" s="105" t="s">
        <v>75</v>
      </c>
      <c r="I164" s="49">
        <v>0</v>
      </c>
      <c r="J164" s="49"/>
      <c r="K164" s="49">
        <v>0</v>
      </c>
      <c r="L164" s="49">
        <v>0</v>
      </c>
      <c r="M164" s="45">
        <v>146</v>
      </c>
    </row>
    <row r="165" spans="1:13" x14ac:dyDescent="0.2">
      <c r="A165" s="11">
        <v>0</v>
      </c>
      <c r="B165" s="74">
        <v>4474</v>
      </c>
      <c r="C165" s="83" t="s">
        <v>75</v>
      </c>
      <c r="D165" s="103">
        <v>0</v>
      </c>
      <c r="E165" s="48">
        <v>0</v>
      </c>
      <c r="F165" s="104" t="s">
        <v>75</v>
      </c>
      <c r="G165" s="49">
        <v>0</v>
      </c>
      <c r="H165" s="105" t="s">
        <v>75</v>
      </c>
      <c r="I165" s="49">
        <v>0</v>
      </c>
      <c r="J165" s="49"/>
      <c r="K165" s="49">
        <v>0</v>
      </c>
      <c r="L165" s="49">
        <v>0</v>
      </c>
      <c r="M165" s="45">
        <v>147</v>
      </c>
    </row>
    <row r="166" spans="1:13" x14ac:dyDescent="0.2">
      <c r="A166" s="11">
        <v>0</v>
      </c>
      <c r="B166" s="74">
        <v>4504</v>
      </c>
      <c r="C166" s="83" t="s">
        <v>75</v>
      </c>
      <c r="D166" s="103">
        <v>0</v>
      </c>
      <c r="E166" s="48">
        <v>0</v>
      </c>
      <c r="F166" s="104" t="s">
        <v>75</v>
      </c>
      <c r="G166" s="49">
        <v>0</v>
      </c>
      <c r="H166" s="105" t="s">
        <v>75</v>
      </c>
      <c r="I166" s="49">
        <v>0</v>
      </c>
      <c r="J166" s="49"/>
      <c r="K166" s="49">
        <v>0</v>
      </c>
      <c r="L166" s="49">
        <v>0</v>
      </c>
      <c r="M166" s="45">
        <v>148</v>
      </c>
    </row>
    <row r="167" spans="1:13" x14ac:dyDescent="0.2">
      <c r="A167" s="11">
        <v>0</v>
      </c>
      <c r="B167" s="74">
        <v>4535</v>
      </c>
      <c r="C167" s="83" t="s">
        <v>75</v>
      </c>
      <c r="D167" s="103">
        <v>0</v>
      </c>
      <c r="E167" s="48">
        <v>0</v>
      </c>
      <c r="F167" s="104" t="s">
        <v>75</v>
      </c>
      <c r="G167" s="49">
        <v>0</v>
      </c>
      <c r="H167" s="105" t="s">
        <v>75</v>
      </c>
      <c r="I167" s="49">
        <v>0</v>
      </c>
      <c r="J167" s="49"/>
      <c r="K167" s="49">
        <v>0</v>
      </c>
      <c r="L167" s="49">
        <v>0</v>
      </c>
      <c r="M167" s="45">
        <v>149</v>
      </c>
    </row>
    <row r="168" spans="1:13" x14ac:dyDescent="0.2">
      <c r="A168" s="11">
        <v>0</v>
      </c>
      <c r="B168" s="74">
        <v>4565</v>
      </c>
      <c r="C168" s="83" t="s">
        <v>75</v>
      </c>
      <c r="D168" s="103">
        <v>0</v>
      </c>
      <c r="E168" s="48">
        <v>0</v>
      </c>
      <c r="F168" s="104" t="s">
        <v>75</v>
      </c>
      <c r="G168" s="49">
        <v>0</v>
      </c>
      <c r="H168" s="105" t="s">
        <v>75</v>
      </c>
      <c r="I168" s="49">
        <v>0</v>
      </c>
      <c r="J168" s="49"/>
      <c r="K168" s="49">
        <v>0</v>
      </c>
      <c r="L168" s="49">
        <v>0</v>
      </c>
      <c r="M168" s="45">
        <v>150</v>
      </c>
    </row>
    <row r="169" spans="1:13" x14ac:dyDescent="0.2">
      <c r="A169" s="11">
        <v>0</v>
      </c>
      <c r="B169" s="74">
        <v>4596</v>
      </c>
      <c r="C169" s="83" t="s">
        <v>75</v>
      </c>
      <c r="D169" s="103">
        <v>0</v>
      </c>
      <c r="E169" s="48">
        <v>0</v>
      </c>
      <c r="F169" s="104" t="s">
        <v>75</v>
      </c>
      <c r="G169" s="49">
        <v>0</v>
      </c>
      <c r="H169" s="105" t="s">
        <v>75</v>
      </c>
      <c r="I169" s="49">
        <v>0</v>
      </c>
      <c r="J169" s="49"/>
      <c r="K169" s="49">
        <v>0</v>
      </c>
      <c r="L169" s="49">
        <v>0</v>
      </c>
      <c r="M169" s="45">
        <v>151</v>
      </c>
    </row>
    <row r="170" spans="1:13" x14ac:dyDescent="0.2">
      <c r="A170" s="11">
        <v>0</v>
      </c>
      <c r="B170" s="74">
        <v>4627</v>
      </c>
      <c r="C170" s="83" t="s">
        <v>75</v>
      </c>
      <c r="D170" s="103">
        <v>0</v>
      </c>
      <c r="E170" s="48">
        <v>0</v>
      </c>
      <c r="F170" s="104" t="s">
        <v>75</v>
      </c>
      <c r="G170" s="49">
        <v>0</v>
      </c>
      <c r="H170" s="105" t="s">
        <v>75</v>
      </c>
      <c r="I170" s="49">
        <v>0</v>
      </c>
      <c r="J170" s="49"/>
      <c r="K170" s="49">
        <v>0</v>
      </c>
      <c r="L170" s="49">
        <v>0</v>
      </c>
      <c r="M170" s="45">
        <v>152</v>
      </c>
    </row>
    <row r="171" spans="1:13" x14ac:dyDescent="0.2">
      <c r="A171" s="11">
        <v>0</v>
      </c>
      <c r="B171" s="74">
        <v>4657</v>
      </c>
      <c r="C171" s="83" t="s">
        <v>75</v>
      </c>
      <c r="D171" s="103">
        <v>0</v>
      </c>
      <c r="E171" s="48">
        <v>0</v>
      </c>
      <c r="F171" s="104" t="s">
        <v>75</v>
      </c>
      <c r="G171" s="49">
        <v>0</v>
      </c>
      <c r="H171" s="105" t="s">
        <v>75</v>
      </c>
      <c r="I171" s="49">
        <v>0</v>
      </c>
      <c r="J171" s="49"/>
      <c r="K171" s="49">
        <v>0</v>
      </c>
      <c r="L171" s="49">
        <v>0</v>
      </c>
      <c r="M171" s="45">
        <v>153</v>
      </c>
    </row>
    <row r="172" spans="1:13" x14ac:dyDescent="0.2">
      <c r="A172" s="11">
        <v>0</v>
      </c>
      <c r="B172" s="74">
        <v>4688</v>
      </c>
      <c r="C172" s="83" t="s">
        <v>75</v>
      </c>
      <c r="D172" s="103">
        <v>0</v>
      </c>
      <c r="E172" s="48">
        <v>0</v>
      </c>
      <c r="F172" s="104" t="s">
        <v>75</v>
      </c>
      <c r="G172" s="49">
        <v>0</v>
      </c>
      <c r="H172" s="105" t="s">
        <v>75</v>
      </c>
      <c r="I172" s="49">
        <v>0</v>
      </c>
      <c r="J172" s="49"/>
      <c r="K172" s="49">
        <v>0</v>
      </c>
      <c r="L172" s="49">
        <v>0</v>
      </c>
      <c r="M172" s="45">
        <v>154</v>
      </c>
    </row>
    <row r="173" spans="1:13" x14ac:dyDescent="0.2">
      <c r="A173" s="11">
        <v>0</v>
      </c>
      <c r="B173" s="74">
        <v>4718</v>
      </c>
      <c r="C173" s="83" t="s">
        <v>75</v>
      </c>
      <c r="D173" s="103">
        <v>0</v>
      </c>
      <c r="E173" s="48">
        <v>0</v>
      </c>
      <c r="F173" s="104" t="s">
        <v>75</v>
      </c>
      <c r="G173" s="49">
        <v>0</v>
      </c>
      <c r="H173" s="105" t="s">
        <v>75</v>
      </c>
      <c r="I173" s="49">
        <v>0</v>
      </c>
      <c r="J173" s="49"/>
      <c r="K173" s="49">
        <v>0</v>
      </c>
      <c r="L173" s="49">
        <v>0</v>
      </c>
      <c r="M173" s="45">
        <v>155</v>
      </c>
    </row>
    <row r="174" spans="1:13" x14ac:dyDescent="0.2">
      <c r="A174" s="11">
        <v>0</v>
      </c>
      <c r="B174" s="74">
        <v>4749</v>
      </c>
      <c r="C174" s="83" t="s">
        <v>75</v>
      </c>
      <c r="D174" s="103">
        <v>0</v>
      </c>
      <c r="E174" s="48">
        <v>0</v>
      </c>
      <c r="F174" s="104" t="s">
        <v>75</v>
      </c>
      <c r="G174" s="49">
        <v>0</v>
      </c>
      <c r="H174" s="105" t="s">
        <v>75</v>
      </c>
      <c r="I174" s="49">
        <v>0</v>
      </c>
      <c r="J174" s="49"/>
      <c r="K174" s="49">
        <v>0</v>
      </c>
      <c r="L174" s="49">
        <v>0</v>
      </c>
      <c r="M174" s="45">
        <v>156</v>
      </c>
    </row>
    <row r="175" spans="1:13" x14ac:dyDescent="0.2">
      <c r="A175" s="11">
        <v>0</v>
      </c>
      <c r="B175" s="74">
        <v>4780</v>
      </c>
      <c r="C175" s="83" t="s">
        <v>75</v>
      </c>
      <c r="D175" s="103">
        <v>0</v>
      </c>
      <c r="E175" s="48">
        <v>0</v>
      </c>
      <c r="F175" s="104" t="s">
        <v>75</v>
      </c>
      <c r="G175" s="49">
        <v>0</v>
      </c>
      <c r="H175" s="105" t="s">
        <v>75</v>
      </c>
      <c r="I175" s="49">
        <v>0</v>
      </c>
      <c r="J175" s="49"/>
      <c r="K175" s="49">
        <v>0</v>
      </c>
      <c r="L175" s="49">
        <v>0</v>
      </c>
      <c r="M175" s="45">
        <v>157</v>
      </c>
    </row>
    <row r="176" spans="1:13" x14ac:dyDescent="0.2">
      <c r="A176" s="11">
        <v>0</v>
      </c>
      <c r="B176" s="74">
        <v>4808</v>
      </c>
      <c r="C176" s="83" t="s">
        <v>75</v>
      </c>
      <c r="D176" s="103">
        <v>0</v>
      </c>
      <c r="E176" s="48">
        <v>0</v>
      </c>
      <c r="F176" s="104" t="s">
        <v>75</v>
      </c>
      <c r="G176" s="49">
        <v>0</v>
      </c>
      <c r="H176" s="105" t="s">
        <v>75</v>
      </c>
      <c r="I176" s="49">
        <v>0</v>
      </c>
      <c r="J176" s="49"/>
      <c r="K176" s="49">
        <v>0</v>
      </c>
      <c r="L176" s="49">
        <v>0</v>
      </c>
      <c r="M176" s="45">
        <v>158</v>
      </c>
    </row>
    <row r="177" spans="1:13" x14ac:dyDescent="0.2">
      <c r="A177" s="11">
        <v>0</v>
      </c>
      <c r="B177" s="74">
        <v>4839</v>
      </c>
      <c r="C177" s="83" t="s">
        <v>75</v>
      </c>
      <c r="D177" s="103">
        <v>0</v>
      </c>
      <c r="E177" s="48">
        <v>0</v>
      </c>
      <c r="F177" s="104" t="s">
        <v>75</v>
      </c>
      <c r="G177" s="49">
        <v>0</v>
      </c>
      <c r="H177" s="105" t="s">
        <v>75</v>
      </c>
      <c r="I177" s="49">
        <v>0</v>
      </c>
      <c r="J177" s="49"/>
      <c r="K177" s="49">
        <v>0</v>
      </c>
      <c r="L177" s="49">
        <v>0</v>
      </c>
      <c r="M177" s="45">
        <v>159</v>
      </c>
    </row>
    <row r="178" spans="1:13" x14ac:dyDescent="0.2">
      <c r="A178" s="11">
        <v>0</v>
      </c>
      <c r="B178" s="74">
        <v>4869</v>
      </c>
      <c r="C178" s="83" t="s">
        <v>75</v>
      </c>
      <c r="D178" s="103">
        <v>0</v>
      </c>
      <c r="E178" s="48">
        <v>0</v>
      </c>
      <c r="F178" s="104" t="s">
        <v>75</v>
      </c>
      <c r="G178" s="49">
        <v>0</v>
      </c>
      <c r="H178" s="105" t="s">
        <v>75</v>
      </c>
      <c r="I178" s="49">
        <v>0</v>
      </c>
      <c r="J178" s="49"/>
      <c r="K178" s="49">
        <v>0</v>
      </c>
      <c r="L178" s="49">
        <v>0</v>
      </c>
      <c r="M178" s="45">
        <v>160</v>
      </c>
    </row>
    <row r="179" spans="1:13" x14ac:dyDescent="0.2">
      <c r="A179" s="11">
        <v>0</v>
      </c>
      <c r="B179" s="74">
        <v>4900</v>
      </c>
      <c r="C179" s="83" t="s">
        <v>75</v>
      </c>
      <c r="D179" s="103">
        <v>0</v>
      </c>
      <c r="E179" s="48">
        <v>0</v>
      </c>
      <c r="F179" s="104" t="s">
        <v>75</v>
      </c>
      <c r="G179" s="49">
        <v>0</v>
      </c>
      <c r="H179" s="105" t="s">
        <v>75</v>
      </c>
      <c r="I179" s="49">
        <v>0</v>
      </c>
      <c r="J179" s="49"/>
      <c r="K179" s="49">
        <v>0</v>
      </c>
      <c r="L179" s="49">
        <v>0</v>
      </c>
      <c r="M179" s="45">
        <v>161</v>
      </c>
    </row>
    <row r="180" spans="1:13" x14ac:dyDescent="0.2">
      <c r="A180" s="11">
        <v>0</v>
      </c>
      <c r="B180" s="74">
        <v>4930</v>
      </c>
      <c r="C180" s="83" t="s">
        <v>75</v>
      </c>
      <c r="D180" s="103">
        <v>0</v>
      </c>
      <c r="E180" s="48">
        <v>0</v>
      </c>
      <c r="F180" s="104" t="s">
        <v>75</v>
      </c>
      <c r="G180" s="49">
        <v>0</v>
      </c>
      <c r="H180" s="105" t="s">
        <v>75</v>
      </c>
      <c r="I180" s="49">
        <v>0</v>
      </c>
      <c r="J180" s="49"/>
      <c r="K180" s="49">
        <v>0</v>
      </c>
      <c r="L180" s="49">
        <v>0</v>
      </c>
      <c r="M180" s="45">
        <v>162</v>
      </c>
    </row>
    <row r="181" spans="1:13" x14ac:dyDescent="0.2">
      <c r="A181" s="11">
        <v>0</v>
      </c>
      <c r="B181" s="74">
        <v>4961</v>
      </c>
      <c r="C181" s="83" t="s">
        <v>75</v>
      </c>
      <c r="D181" s="103">
        <v>0</v>
      </c>
      <c r="E181" s="48">
        <v>0</v>
      </c>
      <c r="F181" s="104" t="s">
        <v>75</v>
      </c>
      <c r="G181" s="49">
        <v>0</v>
      </c>
      <c r="H181" s="105" t="s">
        <v>75</v>
      </c>
      <c r="I181" s="49">
        <v>0</v>
      </c>
      <c r="J181" s="49"/>
      <c r="K181" s="49">
        <v>0</v>
      </c>
      <c r="L181" s="49">
        <v>0</v>
      </c>
      <c r="M181" s="45">
        <v>163</v>
      </c>
    </row>
    <row r="182" spans="1:13" x14ac:dyDescent="0.2">
      <c r="A182" s="11">
        <v>0</v>
      </c>
      <c r="B182" s="74">
        <v>4992</v>
      </c>
      <c r="C182" s="83" t="s">
        <v>75</v>
      </c>
      <c r="D182" s="103">
        <v>0</v>
      </c>
      <c r="E182" s="48">
        <v>0</v>
      </c>
      <c r="F182" s="104" t="s">
        <v>75</v>
      </c>
      <c r="G182" s="49">
        <v>0</v>
      </c>
      <c r="H182" s="105" t="s">
        <v>75</v>
      </c>
      <c r="I182" s="49">
        <v>0</v>
      </c>
      <c r="J182" s="49"/>
      <c r="K182" s="49">
        <v>0</v>
      </c>
      <c r="L182" s="49">
        <v>0</v>
      </c>
      <c r="M182" s="45">
        <v>164</v>
      </c>
    </row>
    <row r="183" spans="1:13" x14ac:dyDescent="0.2">
      <c r="A183" s="11">
        <v>0</v>
      </c>
      <c r="B183" s="74">
        <v>5022</v>
      </c>
      <c r="C183" s="83" t="s">
        <v>75</v>
      </c>
      <c r="D183" s="103">
        <v>0</v>
      </c>
      <c r="E183" s="48">
        <v>0</v>
      </c>
      <c r="F183" s="104" t="s">
        <v>75</v>
      </c>
      <c r="G183" s="49">
        <v>0</v>
      </c>
      <c r="H183" s="105" t="s">
        <v>75</v>
      </c>
      <c r="I183" s="49">
        <v>0</v>
      </c>
      <c r="J183" s="49"/>
      <c r="K183" s="49">
        <v>0</v>
      </c>
      <c r="L183" s="49">
        <v>0</v>
      </c>
      <c r="M183" s="45">
        <v>165</v>
      </c>
    </row>
    <row r="184" spans="1:13" x14ac:dyDescent="0.2">
      <c r="A184" s="11">
        <v>0</v>
      </c>
      <c r="B184" s="74">
        <v>5053</v>
      </c>
      <c r="C184" s="83" t="s">
        <v>75</v>
      </c>
      <c r="D184" s="103">
        <v>0</v>
      </c>
      <c r="E184" s="48">
        <v>0</v>
      </c>
      <c r="F184" s="104" t="s">
        <v>75</v>
      </c>
      <c r="G184" s="49">
        <v>0</v>
      </c>
      <c r="H184" s="105" t="s">
        <v>75</v>
      </c>
      <c r="I184" s="49">
        <v>0</v>
      </c>
      <c r="J184" s="49"/>
      <c r="K184" s="49">
        <v>0</v>
      </c>
      <c r="L184" s="49">
        <v>0</v>
      </c>
      <c r="M184" s="45">
        <v>166</v>
      </c>
    </row>
    <row r="185" spans="1:13" x14ac:dyDescent="0.2">
      <c r="A185" s="11">
        <v>0</v>
      </c>
      <c r="B185" s="74">
        <v>5083</v>
      </c>
      <c r="C185" s="83" t="s">
        <v>75</v>
      </c>
      <c r="D185" s="103">
        <v>0</v>
      </c>
      <c r="E185" s="48">
        <v>0</v>
      </c>
      <c r="F185" s="104" t="s">
        <v>75</v>
      </c>
      <c r="G185" s="49">
        <v>0</v>
      </c>
      <c r="H185" s="105" t="s">
        <v>75</v>
      </c>
      <c r="I185" s="49">
        <v>0</v>
      </c>
      <c r="J185" s="49"/>
      <c r="K185" s="49">
        <v>0</v>
      </c>
      <c r="L185" s="49">
        <v>0</v>
      </c>
      <c r="M185" s="45">
        <v>167</v>
      </c>
    </row>
    <row r="186" spans="1:13" x14ac:dyDescent="0.2">
      <c r="A186" s="11">
        <v>0</v>
      </c>
      <c r="B186" s="74">
        <v>5114</v>
      </c>
      <c r="C186" s="83" t="s">
        <v>75</v>
      </c>
      <c r="D186" s="103">
        <v>0</v>
      </c>
      <c r="E186" s="48">
        <v>0</v>
      </c>
      <c r="F186" s="104" t="s">
        <v>75</v>
      </c>
      <c r="G186" s="49">
        <v>0</v>
      </c>
      <c r="H186" s="105" t="s">
        <v>75</v>
      </c>
      <c r="I186" s="49">
        <v>0</v>
      </c>
      <c r="J186" s="49"/>
      <c r="K186" s="49">
        <v>0</v>
      </c>
      <c r="L186" s="49">
        <v>0</v>
      </c>
      <c r="M186" s="45">
        <v>168</v>
      </c>
    </row>
    <row r="187" spans="1:13" x14ac:dyDescent="0.2">
      <c r="A187" s="11">
        <v>0</v>
      </c>
      <c r="B187" s="74">
        <v>5145</v>
      </c>
      <c r="C187" s="83" t="s">
        <v>75</v>
      </c>
      <c r="D187" s="103">
        <v>0</v>
      </c>
      <c r="E187" s="48">
        <v>0</v>
      </c>
      <c r="F187" s="104" t="s">
        <v>75</v>
      </c>
      <c r="G187" s="49">
        <v>0</v>
      </c>
      <c r="H187" s="105" t="s">
        <v>75</v>
      </c>
      <c r="I187" s="49">
        <v>0</v>
      </c>
      <c r="J187" s="49"/>
      <c r="K187" s="49">
        <v>0</v>
      </c>
      <c r="L187" s="49">
        <v>0</v>
      </c>
      <c r="M187" s="45">
        <v>169</v>
      </c>
    </row>
    <row r="188" spans="1:13" x14ac:dyDescent="0.2">
      <c r="A188" s="11">
        <v>0</v>
      </c>
      <c r="B188" s="74">
        <v>5173</v>
      </c>
      <c r="C188" s="83" t="s">
        <v>75</v>
      </c>
      <c r="D188" s="103">
        <v>0</v>
      </c>
      <c r="E188" s="48">
        <v>0</v>
      </c>
      <c r="F188" s="104" t="s">
        <v>75</v>
      </c>
      <c r="G188" s="49">
        <v>0</v>
      </c>
      <c r="H188" s="105" t="s">
        <v>75</v>
      </c>
      <c r="I188" s="49">
        <v>0</v>
      </c>
      <c r="J188" s="49"/>
      <c r="K188" s="49">
        <v>0</v>
      </c>
      <c r="L188" s="49">
        <v>0</v>
      </c>
      <c r="M188" s="45">
        <v>170</v>
      </c>
    </row>
    <row r="189" spans="1:13" x14ac:dyDescent="0.2">
      <c r="A189" s="11">
        <v>0</v>
      </c>
      <c r="B189" s="74">
        <v>5204</v>
      </c>
      <c r="C189" s="83" t="s">
        <v>75</v>
      </c>
      <c r="D189" s="103">
        <v>0</v>
      </c>
      <c r="E189" s="48">
        <v>0</v>
      </c>
      <c r="F189" s="104" t="s">
        <v>75</v>
      </c>
      <c r="G189" s="49">
        <v>0</v>
      </c>
      <c r="H189" s="105" t="s">
        <v>75</v>
      </c>
      <c r="I189" s="49">
        <v>0</v>
      </c>
      <c r="J189" s="49"/>
      <c r="K189" s="49">
        <v>0</v>
      </c>
      <c r="L189" s="49">
        <v>0</v>
      </c>
      <c r="M189" s="45">
        <v>171</v>
      </c>
    </row>
    <row r="190" spans="1:13" x14ac:dyDescent="0.2">
      <c r="A190" s="11">
        <v>0</v>
      </c>
      <c r="B190" s="74">
        <v>5234</v>
      </c>
      <c r="C190" s="83" t="s">
        <v>75</v>
      </c>
      <c r="D190" s="103">
        <v>0</v>
      </c>
      <c r="E190" s="48">
        <v>0</v>
      </c>
      <c r="F190" s="104" t="s">
        <v>75</v>
      </c>
      <c r="G190" s="49">
        <v>0</v>
      </c>
      <c r="H190" s="105" t="s">
        <v>75</v>
      </c>
      <c r="I190" s="49">
        <v>0</v>
      </c>
      <c r="J190" s="49"/>
      <c r="K190" s="49">
        <v>0</v>
      </c>
      <c r="L190" s="49">
        <v>0</v>
      </c>
      <c r="M190" s="45">
        <v>172</v>
      </c>
    </row>
    <row r="191" spans="1:13" x14ac:dyDescent="0.2">
      <c r="A191" s="11">
        <v>0</v>
      </c>
      <c r="B191" s="74">
        <v>5265</v>
      </c>
      <c r="C191" s="83" t="s">
        <v>75</v>
      </c>
      <c r="D191" s="103">
        <v>0</v>
      </c>
      <c r="E191" s="48">
        <v>0</v>
      </c>
      <c r="F191" s="104" t="s">
        <v>75</v>
      </c>
      <c r="G191" s="49">
        <v>0</v>
      </c>
      <c r="H191" s="105" t="s">
        <v>75</v>
      </c>
      <c r="I191" s="49">
        <v>0</v>
      </c>
      <c r="J191" s="49"/>
      <c r="K191" s="49">
        <v>0</v>
      </c>
      <c r="L191" s="49">
        <v>0</v>
      </c>
      <c r="M191" s="45">
        <v>173</v>
      </c>
    </row>
    <row r="192" spans="1:13" x14ac:dyDescent="0.2">
      <c r="A192" s="11">
        <v>0</v>
      </c>
      <c r="B192" s="74">
        <v>5295</v>
      </c>
      <c r="C192" s="83" t="s">
        <v>75</v>
      </c>
      <c r="D192" s="103">
        <v>0</v>
      </c>
      <c r="E192" s="48">
        <v>0</v>
      </c>
      <c r="F192" s="104" t="s">
        <v>75</v>
      </c>
      <c r="G192" s="49">
        <v>0</v>
      </c>
      <c r="H192" s="105" t="s">
        <v>75</v>
      </c>
      <c r="I192" s="49">
        <v>0</v>
      </c>
      <c r="J192" s="49"/>
      <c r="K192" s="49">
        <v>0</v>
      </c>
      <c r="L192" s="49">
        <v>0</v>
      </c>
      <c r="M192" s="45">
        <v>174</v>
      </c>
    </row>
    <row r="193" spans="1:13" x14ac:dyDescent="0.2">
      <c r="A193" s="11">
        <v>0</v>
      </c>
      <c r="B193" s="74">
        <v>5326</v>
      </c>
      <c r="C193" s="83" t="s">
        <v>75</v>
      </c>
      <c r="D193" s="103">
        <v>0</v>
      </c>
      <c r="E193" s="48">
        <v>0</v>
      </c>
      <c r="F193" s="104" t="s">
        <v>75</v>
      </c>
      <c r="G193" s="49">
        <v>0</v>
      </c>
      <c r="H193" s="105" t="s">
        <v>75</v>
      </c>
      <c r="I193" s="49">
        <v>0</v>
      </c>
      <c r="J193" s="49"/>
      <c r="K193" s="49">
        <v>0</v>
      </c>
      <c r="L193" s="49">
        <v>0</v>
      </c>
      <c r="M193" s="45">
        <v>175</v>
      </c>
    </row>
    <row r="194" spans="1:13" x14ac:dyDescent="0.2">
      <c r="A194" s="11">
        <v>0</v>
      </c>
      <c r="B194" s="74">
        <v>5357</v>
      </c>
      <c r="C194" s="83" t="s">
        <v>75</v>
      </c>
      <c r="D194" s="103">
        <v>0</v>
      </c>
      <c r="E194" s="48">
        <v>0</v>
      </c>
      <c r="F194" s="104" t="s">
        <v>75</v>
      </c>
      <c r="G194" s="49">
        <v>0</v>
      </c>
      <c r="H194" s="105" t="s">
        <v>75</v>
      </c>
      <c r="I194" s="49">
        <v>0</v>
      </c>
      <c r="J194" s="49"/>
      <c r="K194" s="49">
        <v>0</v>
      </c>
      <c r="L194" s="49">
        <v>0</v>
      </c>
      <c r="M194" s="45">
        <v>176</v>
      </c>
    </row>
    <row r="195" spans="1:13" x14ac:dyDescent="0.2">
      <c r="A195" s="11">
        <v>0</v>
      </c>
      <c r="B195" s="74">
        <v>5387</v>
      </c>
      <c r="C195" s="83" t="s">
        <v>75</v>
      </c>
      <c r="D195" s="103">
        <v>0</v>
      </c>
      <c r="E195" s="48">
        <v>0</v>
      </c>
      <c r="F195" s="104" t="s">
        <v>75</v>
      </c>
      <c r="G195" s="49">
        <v>0</v>
      </c>
      <c r="H195" s="105" t="s">
        <v>75</v>
      </c>
      <c r="I195" s="49">
        <v>0</v>
      </c>
      <c r="J195" s="49"/>
      <c r="K195" s="49">
        <v>0</v>
      </c>
      <c r="L195" s="49">
        <v>0</v>
      </c>
      <c r="M195" s="45">
        <v>177</v>
      </c>
    </row>
    <row r="196" spans="1:13" x14ac:dyDescent="0.2">
      <c r="A196" s="11">
        <v>0</v>
      </c>
      <c r="B196" s="74">
        <v>5418</v>
      </c>
      <c r="C196" s="83" t="s">
        <v>75</v>
      </c>
      <c r="D196" s="103">
        <v>0</v>
      </c>
      <c r="E196" s="48">
        <v>0</v>
      </c>
      <c r="F196" s="104" t="s">
        <v>75</v>
      </c>
      <c r="G196" s="49">
        <v>0</v>
      </c>
      <c r="H196" s="105" t="s">
        <v>75</v>
      </c>
      <c r="I196" s="49">
        <v>0</v>
      </c>
      <c r="J196" s="49"/>
      <c r="K196" s="49">
        <v>0</v>
      </c>
      <c r="L196" s="49">
        <v>0</v>
      </c>
      <c r="M196" s="45">
        <v>178</v>
      </c>
    </row>
    <row r="197" spans="1:13" x14ac:dyDescent="0.2">
      <c r="A197" s="11">
        <v>0</v>
      </c>
      <c r="B197" s="74">
        <v>5448</v>
      </c>
      <c r="C197" s="83" t="s">
        <v>75</v>
      </c>
      <c r="D197" s="103">
        <v>0</v>
      </c>
      <c r="E197" s="48">
        <v>0</v>
      </c>
      <c r="F197" s="104" t="s">
        <v>75</v>
      </c>
      <c r="G197" s="49">
        <v>0</v>
      </c>
      <c r="H197" s="105" t="s">
        <v>75</v>
      </c>
      <c r="I197" s="49">
        <v>0</v>
      </c>
      <c r="J197" s="49"/>
      <c r="K197" s="49">
        <v>0</v>
      </c>
      <c r="L197" s="49">
        <v>0</v>
      </c>
      <c r="M197" s="45">
        <v>179</v>
      </c>
    </row>
    <row r="198" spans="1:13" x14ac:dyDescent="0.2">
      <c r="A198" s="11">
        <v>0</v>
      </c>
      <c r="B198" s="74">
        <v>5479</v>
      </c>
      <c r="C198" s="83" t="s">
        <v>75</v>
      </c>
      <c r="D198" s="103">
        <v>0</v>
      </c>
      <c r="E198" s="48">
        <v>0</v>
      </c>
      <c r="F198" s="104" t="s">
        <v>75</v>
      </c>
      <c r="G198" s="49">
        <v>0</v>
      </c>
      <c r="H198" s="105" t="s">
        <v>75</v>
      </c>
      <c r="I198" s="49">
        <v>0</v>
      </c>
      <c r="J198" s="49"/>
      <c r="K198" s="49">
        <v>0</v>
      </c>
      <c r="L198" s="49">
        <v>0</v>
      </c>
      <c r="M198" s="45">
        <v>180</v>
      </c>
    </row>
    <row r="199" spans="1:13" x14ac:dyDescent="0.2">
      <c r="A199" s="11">
        <v>0</v>
      </c>
      <c r="B199" s="74">
        <v>5510</v>
      </c>
      <c r="C199" s="83" t="s">
        <v>75</v>
      </c>
      <c r="D199" s="103">
        <v>0</v>
      </c>
      <c r="E199" s="48">
        <v>0</v>
      </c>
      <c r="F199" s="104" t="s">
        <v>75</v>
      </c>
      <c r="G199" s="49">
        <v>0</v>
      </c>
      <c r="H199" s="105" t="s">
        <v>75</v>
      </c>
      <c r="I199" s="49">
        <v>0</v>
      </c>
      <c r="J199" s="49"/>
      <c r="K199" s="49">
        <v>0</v>
      </c>
      <c r="L199" s="49">
        <v>0</v>
      </c>
      <c r="M199" s="45">
        <v>181</v>
      </c>
    </row>
    <row r="200" spans="1:13" x14ac:dyDescent="0.2">
      <c r="A200" s="11">
        <v>0</v>
      </c>
      <c r="B200" s="74">
        <v>5538</v>
      </c>
      <c r="C200" s="83" t="s">
        <v>75</v>
      </c>
      <c r="D200" s="103">
        <v>0</v>
      </c>
      <c r="E200" s="48">
        <v>0</v>
      </c>
      <c r="F200" s="104" t="s">
        <v>75</v>
      </c>
      <c r="G200" s="49">
        <v>0</v>
      </c>
      <c r="H200" s="105" t="s">
        <v>75</v>
      </c>
      <c r="I200" s="49">
        <v>0</v>
      </c>
      <c r="J200" s="49"/>
      <c r="K200" s="49">
        <v>0</v>
      </c>
      <c r="L200" s="49">
        <v>0</v>
      </c>
      <c r="M200" s="45">
        <v>182</v>
      </c>
    </row>
    <row r="201" spans="1:13" x14ac:dyDescent="0.2">
      <c r="A201" s="11">
        <v>0</v>
      </c>
      <c r="B201" s="74">
        <v>5569</v>
      </c>
      <c r="C201" s="83" t="s">
        <v>75</v>
      </c>
      <c r="D201" s="103">
        <v>0</v>
      </c>
      <c r="E201" s="48">
        <v>0</v>
      </c>
      <c r="F201" s="104" t="s">
        <v>75</v>
      </c>
      <c r="G201" s="49">
        <v>0</v>
      </c>
      <c r="H201" s="105" t="s">
        <v>75</v>
      </c>
      <c r="I201" s="49">
        <v>0</v>
      </c>
      <c r="J201" s="49"/>
      <c r="K201" s="49">
        <v>0</v>
      </c>
      <c r="L201" s="49">
        <v>0</v>
      </c>
      <c r="M201" s="45">
        <v>183</v>
      </c>
    </row>
    <row r="202" spans="1:13" x14ac:dyDescent="0.2">
      <c r="A202" s="11">
        <v>0</v>
      </c>
      <c r="B202" s="74">
        <v>5599</v>
      </c>
      <c r="C202" s="83" t="s">
        <v>75</v>
      </c>
      <c r="D202" s="103">
        <v>0</v>
      </c>
      <c r="E202" s="48">
        <v>0</v>
      </c>
      <c r="F202" s="104" t="s">
        <v>75</v>
      </c>
      <c r="G202" s="49">
        <v>0</v>
      </c>
      <c r="H202" s="105" t="s">
        <v>75</v>
      </c>
      <c r="I202" s="49">
        <v>0</v>
      </c>
      <c r="J202" s="49"/>
      <c r="K202" s="49">
        <v>0</v>
      </c>
      <c r="L202" s="49">
        <v>0</v>
      </c>
      <c r="M202" s="45">
        <v>184</v>
      </c>
    </row>
    <row r="203" spans="1:13" x14ac:dyDescent="0.2">
      <c r="A203" s="11">
        <v>0</v>
      </c>
      <c r="B203" s="74">
        <v>5630</v>
      </c>
      <c r="C203" s="83" t="s">
        <v>75</v>
      </c>
      <c r="D203" s="103">
        <v>0</v>
      </c>
      <c r="E203" s="48">
        <v>0</v>
      </c>
      <c r="F203" s="104" t="s">
        <v>75</v>
      </c>
      <c r="G203" s="49">
        <v>0</v>
      </c>
      <c r="H203" s="105" t="s">
        <v>75</v>
      </c>
      <c r="I203" s="49">
        <v>0</v>
      </c>
      <c r="J203" s="49"/>
      <c r="K203" s="49">
        <v>0</v>
      </c>
      <c r="L203" s="49">
        <v>0</v>
      </c>
      <c r="M203" s="45">
        <v>185</v>
      </c>
    </row>
    <row r="204" spans="1:13" x14ac:dyDescent="0.2">
      <c r="A204" s="11">
        <v>0</v>
      </c>
      <c r="B204" s="74">
        <v>5660</v>
      </c>
      <c r="C204" s="83" t="s">
        <v>75</v>
      </c>
      <c r="D204" s="103">
        <v>0</v>
      </c>
      <c r="E204" s="48">
        <v>0</v>
      </c>
      <c r="F204" s="104" t="s">
        <v>75</v>
      </c>
      <c r="G204" s="49">
        <v>0</v>
      </c>
      <c r="H204" s="105" t="s">
        <v>75</v>
      </c>
      <c r="I204" s="49">
        <v>0</v>
      </c>
      <c r="J204" s="49"/>
      <c r="K204" s="49">
        <v>0</v>
      </c>
      <c r="L204" s="49">
        <v>0</v>
      </c>
      <c r="M204" s="45">
        <v>186</v>
      </c>
    </row>
    <row r="205" spans="1:13" x14ac:dyDescent="0.2">
      <c r="A205" s="11">
        <v>0</v>
      </c>
      <c r="B205" s="74">
        <v>5691</v>
      </c>
      <c r="C205" s="83" t="s">
        <v>75</v>
      </c>
      <c r="D205" s="103">
        <v>0</v>
      </c>
      <c r="E205" s="48">
        <v>0</v>
      </c>
      <c r="F205" s="104" t="s">
        <v>75</v>
      </c>
      <c r="G205" s="49">
        <v>0</v>
      </c>
      <c r="H205" s="105" t="s">
        <v>75</v>
      </c>
      <c r="I205" s="49">
        <v>0</v>
      </c>
      <c r="J205" s="49"/>
      <c r="K205" s="49">
        <v>0</v>
      </c>
      <c r="L205" s="49">
        <v>0</v>
      </c>
      <c r="M205" s="45">
        <v>187</v>
      </c>
    </row>
    <row r="206" spans="1:13" x14ac:dyDescent="0.2">
      <c r="A206" s="11">
        <v>0</v>
      </c>
      <c r="B206" s="74">
        <v>5722</v>
      </c>
      <c r="C206" s="83" t="s">
        <v>75</v>
      </c>
      <c r="D206" s="103">
        <v>0</v>
      </c>
      <c r="E206" s="48">
        <v>0</v>
      </c>
      <c r="F206" s="104" t="s">
        <v>75</v>
      </c>
      <c r="G206" s="49">
        <v>0</v>
      </c>
      <c r="H206" s="105" t="s">
        <v>75</v>
      </c>
      <c r="I206" s="49">
        <v>0</v>
      </c>
      <c r="J206" s="49"/>
      <c r="K206" s="49">
        <v>0</v>
      </c>
      <c r="L206" s="49">
        <v>0</v>
      </c>
      <c r="M206" s="45">
        <v>188</v>
      </c>
    </row>
    <row r="207" spans="1:13" x14ac:dyDescent="0.2">
      <c r="A207" s="11">
        <v>0</v>
      </c>
      <c r="B207" s="74">
        <v>5752</v>
      </c>
      <c r="C207" s="83" t="s">
        <v>75</v>
      </c>
      <c r="D207" s="103">
        <v>0</v>
      </c>
      <c r="E207" s="48">
        <v>0</v>
      </c>
      <c r="F207" s="104" t="s">
        <v>75</v>
      </c>
      <c r="G207" s="49">
        <v>0</v>
      </c>
      <c r="H207" s="105" t="s">
        <v>75</v>
      </c>
      <c r="I207" s="49">
        <v>0</v>
      </c>
      <c r="J207" s="49"/>
      <c r="K207" s="49">
        <v>0</v>
      </c>
      <c r="L207" s="49">
        <v>0</v>
      </c>
      <c r="M207" s="45">
        <v>189</v>
      </c>
    </row>
    <row r="208" spans="1:13" x14ac:dyDescent="0.2">
      <c r="A208" s="11">
        <v>0</v>
      </c>
      <c r="B208" s="74">
        <v>5783</v>
      </c>
      <c r="C208" s="83" t="s">
        <v>75</v>
      </c>
      <c r="D208" s="103">
        <v>0</v>
      </c>
      <c r="E208" s="48">
        <v>0</v>
      </c>
      <c r="F208" s="104" t="s">
        <v>75</v>
      </c>
      <c r="G208" s="49">
        <v>0</v>
      </c>
      <c r="H208" s="105" t="s">
        <v>75</v>
      </c>
      <c r="I208" s="49">
        <v>0</v>
      </c>
      <c r="J208" s="49"/>
      <c r="K208" s="49">
        <v>0</v>
      </c>
      <c r="L208" s="49">
        <v>0</v>
      </c>
      <c r="M208" s="45">
        <v>190</v>
      </c>
    </row>
    <row r="209" spans="1:13" x14ac:dyDescent="0.2">
      <c r="A209" s="11">
        <v>0</v>
      </c>
      <c r="B209" s="74">
        <v>5813</v>
      </c>
      <c r="C209" s="83" t="s">
        <v>75</v>
      </c>
      <c r="D209" s="103">
        <v>0</v>
      </c>
      <c r="E209" s="48">
        <v>0</v>
      </c>
      <c r="F209" s="104" t="s">
        <v>75</v>
      </c>
      <c r="G209" s="49">
        <v>0</v>
      </c>
      <c r="H209" s="105" t="s">
        <v>75</v>
      </c>
      <c r="I209" s="49">
        <v>0</v>
      </c>
      <c r="J209" s="49"/>
      <c r="K209" s="49">
        <v>0</v>
      </c>
      <c r="L209" s="49">
        <v>0</v>
      </c>
      <c r="M209" s="45">
        <v>191</v>
      </c>
    </row>
    <row r="210" spans="1:13" x14ac:dyDescent="0.2">
      <c r="A210" s="11">
        <v>0</v>
      </c>
      <c r="B210" s="74">
        <v>5844</v>
      </c>
      <c r="C210" s="83" t="s">
        <v>75</v>
      </c>
      <c r="D210" s="103">
        <v>0</v>
      </c>
      <c r="E210" s="48">
        <v>0</v>
      </c>
      <c r="F210" s="104" t="s">
        <v>75</v>
      </c>
      <c r="G210" s="49">
        <v>0</v>
      </c>
      <c r="H210" s="105" t="s">
        <v>75</v>
      </c>
      <c r="I210" s="49">
        <v>0</v>
      </c>
      <c r="J210" s="49"/>
      <c r="K210" s="49">
        <v>0</v>
      </c>
      <c r="L210" s="49">
        <v>0</v>
      </c>
      <c r="M210" s="45">
        <v>192</v>
      </c>
    </row>
    <row r="211" spans="1:13" x14ac:dyDescent="0.2">
      <c r="A211" s="11">
        <v>0</v>
      </c>
      <c r="B211" s="74">
        <v>5875</v>
      </c>
      <c r="C211" s="83" t="s">
        <v>75</v>
      </c>
      <c r="D211" s="103">
        <v>0</v>
      </c>
      <c r="E211" s="48">
        <v>0</v>
      </c>
      <c r="F211" s="104" t="s">
        <v>75</v>
      </c>
      <c r="G211" s="49">
        <v>0</v>
      </c>
      <c r="H211" s="105" t="s">
        <v>75</v>
      </c>
      <c r="I211" s="49">
        <v>0</v>
      </c>
      <c r="J211" s="49"/>
      <c r="K211" s="49">
        <v>0</v>
      </c>
      <c r="L211" s="49">
        <v>0</v>
      </c>
      <c r="M211" s="45">
        <v>193</v>
      </c>
    </row>
    <row r="212" spans="1:13" x14ac:dyDescent="0.2">
      <c r="A212" s="11">
        <v>0</v>
      </c>
      <c r="B212" s="74">
        <v>5904</v>
      </c>
      <c r="C212" s="83" t="s">
        <v>75</v>
      </c>
      <c r="D212" s="103">
        <v>0</v>
      </c>
      <c r="E212" s="48">
        <v>0</v>
      </c>
      <c r="F212" s="104" t="s">
        <v>75</v>
      </c>
      <c r="G212" s="49">
        <v>0</v>
      </c>
      <c r="H212" s="105" t="s">
        <v>75</v>
      </c>
      <c r="I212" s="49">
        <v>0</v>
      </c>
      <c r="J212" s="49"/>
      <c r="K212" s="49">
        <v>0</v>
      </c>
      <c r="L212" s="49">
        <v>0</v>
      </c>
      <c r="M212" s="45">
        <v>194</v>
      </c>
    </row>
    <row r="213" spans="1:13" x14ac:dyDescent="0.2">
      <c r="A213" s="11">
        <v>0</v>
      </c>
      <c r="B213" s="74">
        <v>5935</v>
      </c>
      <c r="C213" s="83" t="s">
        <v>75</v>
      </c>
      <c r="D213" s="103">
        <v>0</v>
      </c>
      <c r="E213" s="48">
        <v>0</v>
      </c>
      <c r="F213" s="104" t="s">
        <v>75</v>
      </c>
      <c r="G213" s="49">
        <v>0</v>
      </c>
      <c r="H213" s="105" t="s">
        <v>75</v>
      </c>
      <c r="I213" s="49">
        <v>0</v>
      </c>
      <c r="J213" s="49"/>
      <c r="K213" s="49">
        <v>0</v>
      </c>
      <c r="L213" s="49">
        <v>0</v>
      </c>
      <c r="M213" s="45">
        <v>195</v>
      </c>
    </row>
    <row r="214" spans="1:13" x14ac:dyDescent="0.2">
      <c r="A214" s="11">
        <v>0</v>
      </c>
      <c r="B214" s="74">
        <v>5965</v>
      </c>
      <c r="C214" s="83" t="s">
        <v>75</v>
      </c>
      <c r="D214" s="103">
        <v>0</v>
      </c>
      <c r="E214" s="48">
        <v>0</v>
      </c>
      <c r="F214" s="104" t="s">
        <v>75</v>
      </c>
      <c r="G214" s="49">
        <v>0</v>
      </c>
      <c r="H214" s="105" t="s">
        <v>75</v>
      </c>
      <c r="I214" s="49">
        <v>0</v>
      </c>
      <c r="J214" s="49"/>
      <c r="K214" s="49">
        <v>0</v>
      </c>
      <c r="L214" s="49">
        <v>0</v>
      </c>
      <c r="M214" s="45">
        <v>196</v>
      </c>
    </row>
    <row r="215" spans="1:13" x14ac:dyDescent="0.2">
      <c r="A215" s="11">
        <v>0</v>
      </c>
      <c r="B215" s="74">
        <v>5996</v>
      </c>
      <c r="C215" s="83" t="s">
        <v>75</v>
      </c>
      <c r="D215" s="103">
        <v>0</v>
      </c>
      <c r="E215" s="48">
        <v>0</v>
      </c>
      <c r="F215" s="104" t="s">
        <v>75</v>
      </c>
      <c r="G215" s="49">
        <v>0</v>
      </c>
      <c r="H215" s="105" t="s">
        <v>75</v>
      </c>
      <c r="I215" s="49">
        <v>0</v>
      </c>
      <c r="J215" s="49"/>
      <c r="K215" s="49">
        <v>0</v>
      </c>
      <c r="L215" s="49">
        <v>0</v>
      </c>
      <c r="M215" s="45">
        <v>197</v>
      </c>
    </row>
    <row r="216" spans="1:13" x14ac:dyDescent="0.2">
      <c r="A216" s="11">
        <v>0</v>
      </c>
      <c r="B216" s="74">
        <v>6026</v>
      </c>
      <c r="C216" s="83" t="s">
        <v>75</v>
      </c>
      <c r="D216" s="103">
        <v>0</v>
      </c>
      <c r="E216" s="48">
        <v>0</v>
      </c>
      <c r="F216" s="104" t="s">
        <v>75</v>
      </c>
      <c r="G216" s="49">
        <v>0</v>
      </c>
      <c r="H216" s="105" t="s">
        <v>75</v>
      </c>
      <c r="I216" s="49">
        <v>0</v>
      </c>
      <c r="J216" s="49"/>
      <c r="K216" s="49">
        <v>0</v>
      </c>
      <c r="L216" s="49">
        <v>0</v>
      </c>
      <c r="M216" s="45">
        <v>198</v>
      </c>
    </row>
    <row r="217" spans="1:13" x14ac:dyDescent="0.2">
      <c r="A217" s="11">
        <v>0</v>
      </c>
      <c r="B217" s="74">
        <v>6057</v>
      </c>
      <c r="C217" s="83" t="s">
        <v>75</v>
      </c>
      <c r="D217" s="103">
        <v>0</v>
      </c>
      <c r="E217" s="48">
        <v>0</v>
      </c>
      <c r="F217" s="104" t="s">
        <v>75</v>
      </c>
      <c r="G217" s="49">
        <v>0</v>
      </c>
      <c r="H217" s="105" t="s">
        <v>75</v>
      </c>
      <c r="I217" s="49">
        <v>0</v>
      </c>
      <c r="J217" s="49"/>
      <c r="K217" s="49">
        <v>0</v>
      </c>
      <c r="L217" s="49">
        <v>0</v>
      </c>
      <c r="M217" s="45">
        <v>199</v>
      </c>
    </row>
    <row r="218" spans="1:13" x14ac:dyDescent="0.2">
      <c r="A218" s="11">
        <v>0</v>
      </c>
      <c r="B218" s="74">
        <v>6088</v>
      </c>
      <c r="C218" s="83" t="s">
        <v>75</v>
      </c>
      <c r="D218" s="103">
        <v>0</v>
      </c>
      <c r="E218" s="48">
        <v>0</v>
      </c>
      <c r="F218" s="104" t="s">
        <v>75</v>
      </c>
      <c r="G218" s="49">
        <v>0</v>
      </c>
      <c r="H218" s="105" t="s">
        <v>75</v>
      </c>
      <c r="I218" s="49">
        <v>0</v>
      </c>
      <c r="J218" s="49"/>
      <c r="K218" s="49">
        <v>0</v>
      </c>
      <c r="L218" s="49">
        <v>0</v>
      </c>
      <c r="M218" s="45">
        <v>200</v>
      </c>
    </row>
    <row r="219" spans="1:13" x14ac:dyDescent="0.2">
      <c r="A219" s="11">
        <v>0</v>
      </c>
      <c r="B219" s="74">
        <v>6118</v>
      </c>
      <c r="C219" s="83" t="s">
        <v>75</v>
      </c>
      <c r="D219" s="103">
        <v>0</v>
      </c>
      <c r="E219" s="48">
        <v>0</v>
      </c>
      <c r="F219" s="104" t="s">
        <v>75</v>
      </c>
      <c r="G219" s="49">
        <v>0</v>
      </c>
      <c r="H219" s="105" t="s">
        <v>75</v>
      </c>
      <c r="I219" s="49">
        <v>0</v>
      </c>
      <c r="J219" s="49"/>
      <c r="K219" s="49">
        <v>0</v>
      </c>
      <c r="L219" s="49">
        <v>0</v>
      </c>
      <c r="M219" s="45">
        <v>201</v>
      </c>
    </row>
    <row r="220" spans="1:13" x14ac:dyDescent="0.2">
      <c r="A220" s="11">
        <v>0</v>
      </c>
      <c r="B220" s="74">
        <v>6149</v>
      </c>
      <c r="C220" s="83" t="s">
        <v>75</v>
      </c>
      <c r="D220" s="103">
        <v>0</v>
      </c>
      <c r="E220" s="48">
        <v>0</v>
      </c>
      <c r="F220" s="104" t="s">
        <v>75</v>
      </c>
      <c r="G220" s="49">
        <v>0</v>
      </c>
      <c r="H220" s="105" t="s">
        <v>75</v>
      </c>
      <c r="I220" s="49">
        <v>0</v>
      </c>
      <c r="J220" s="49"/>
      <c r="K220" s="49">
        <v>0</v>
      </c>
      <c r="L220" s="49">
        <v>0</v>
      </c>
      <c r="M220" s="45">
        <v>202</v>
      </c>
    </row>
    <row r="221" spans="1:13" x14ac:dyDescent="0.2">
      <c r="A221" s="11">
        <v>0</v>
      </c>
      <c r="B221" s="74">
        <v>6179</v>
      </c>
      <c r="C221" s="83" t="s">
        <v>75</v>
      </c>
      <c r="D221" s="103">
        <v>0</v>
      </c>
      <c r="E221" s="48">
        <v>0</v>
      </c>
      <c r="F221" s="104" t="s">
        <v>75</v>
      </c>
      <c r="G221" s="49">
        <v>0</v>
      </c>
      <c r="H221" s="105" t="s">
        <v>75</v>
      </c>
      <c r="I221" s="49">
        <v>0</v>
      </c>
      <c r="J221" s="49"/>
      <c r="K221" s="49">
        <v>0</v>
      </c>
      <c r="L221" s="49">
        <v>0</v>
      </c>
      <c r="M221" s="45">
        <v>203</v>
      </c>
    </row>
    <row r="222" spans="1:13" x14ac:dyDescent="0.2">
      <c r="A222" s="11">
        <v>0</v>
      </c>
      <c r="B222" s="74">
        <v>6210</v>
      </c>
      <c r="C222" s="83" t="s">
        <v>75</v>
      </c>
      <c r="D222" s="103">
        <v>0</v>
      </c>
      <c r="E222" s="48">
        <v>0</v>
      </c>
      <c r="F222" s="104" t="s">
        <v>75</v>
      </c>
      <c r="G222" s="49">
        <v>0</v>
      </c>
      <c r="H222" s="105" t="s">
        <v>75</v>
      </c>
      <c r="I222" s="49">
        <v>0</v>
      </c>
      <c r="J222" s="49"/>
      <c r="K222" s="49">
        <v>0</v>
      </c>
      <c r="L222" s="49">
        <v>0</v>
      </c>
      <c r="M222" s="45">
        <v>204</v>
      </c>
    </row>
    <row r="223" spans="1:13" x14ac:dyDescent="0.2">
      <c r="A223" s="11">
        <v>0</v>
      </c>
      <c r="B223" s="74">
        <v>6241</v>
      </c>
      <c r="C223" s="83" t="s">
        <v>75</v>
      </c>
      <c r="D223" s="103">
        <v>0</v>
      </c>
      <c r="E223" s="48">
        <v>0</v>
      </c>
      <c r="F223" s="104" t="s">
        <v>75</v>
      </c>
      <c r="G223" s="49">
        <v>0</v>
      </c>
      <c r="H223" s="105" t="s">
        <v>75</v>
      </c>
      <c r="I223" s="49">
        <v>0</v>
      </c>
      <c r="J223" s="49"/>
      <c r="K223" s="49">
        <v>0</v>
      </c>
      <c r="L223" s="49">
        <v>0</v>
      </c>
      <c r="M223" s="45">
        <v>205</v>
      </c>
    </row>
    <row r="224" spans="1:13" x14ac:dyDescent="0.2">
      <c r="A224" s="11">
        <v>0</v>
      </c>
      <c r="B224" s="74">
        <v>6269</v>
      </c>
      <c r="C224" s="83" t="s">
        <v>75</v>
      </c>
      <c r="D224" s="103">
        <v>0</v>
      </c>
      <c r="E224" s="48">
        <v>0</v>
      </c>
      <c r="F224" s="104" t="s">
        <v>75</v>
      </c>
      <c r="G224" s="49">
        <v>0</v>
      </c>
      <c r="H224" s="105" t="s">
        <v>75</v>
      </c>
      <c r="I224" s="49">
        <v>0</v>
      </c>
      <c r="J224" s="49"/>
      <c r="K224" s="49">
        <v>0</v>
      </c>
      <c r="L224" s="49">
        <v>0</v>
      </c>
      <c r="M224" s="45">
        <v>206</v>
      </c>
    </row>
    <row r="225" spans="1:13" x14ac:dyDescent="0.2">
      <c r="A225" s="11">
        <v>0</v>
      </c>
      <c r="B225" s="74">
        <v>6300</v>
      </c>
      <c r="C225" s="83" t="s">
        <v>75</v>
      </c>
      <c r="D225" s="103">
        <v>0</v>
      </c>
      <c r="E225" s="48">
        <v>0</v>
      </c>
      <c r="F225" s="104" t="s">
        <v>75</v>
      </c>
      <c r="G225" s="49">
        <v>0</v>
      </c>
      <c r="H225" s="105" t="s">
        <v>75</v>
      </c>
      <c r="I225" s="49">
        <v>0</v>
      </c>
      <c r="J225" s="49"/>
      <c r="K225" s="49">
        <v>0</v>
      </c>
      <c r="L225" s="49">
        <v>0</v>
      </c>
      <c r="M225" s="45">
        <v>207</v>
      </c>
    </row>
    <row r="226" spans="1:13" x14ac:dyDescent="0.2">
      <c r="A226" s="11">
        <v>0</v>
      </c>
      <c r="B226" s="74">
        <v>6330</v>
      </c>
      <c r="C226" s="83" t="s">
        <v>75</v>
      </c>
      <c r="D226" s="103">
        <v>0</v>
      </c>
      <c r="E226" s="48">
        <v>0</v>
      </c>
      <c r="F226" s="104" t="s">
        <v>75</v>
      </c>
      <c r="G226" s="49">
        <v>0</v>
      </c>
      <c r="H226" s="105" t="s">
        <v>75</v>
      </c>
      <c r="I226" s="49">
        <v>0</v>
      </c>
      <c r="J226" s="49"/>
      <c r="K226" s="49">
        <v>0</v>
      </c>
      <c r="L226" s="49">
        <v>0</v>
      </c>
      <c r="M226" s="45">
        <v>208</v>
      </c>
    </row>
    <row r="227" spans="1:13" x14ac:dyDescent="0.2">
      <c r="A227" s="11">
        <v>0</v>
      </c>
      <c r="B227" s="74">
        <v>6361</v>
      </c>
      <c r="C227" s="83" t="s">
        <v>75</v>
      </c>
      <c r="D227" s="103">
        <v>0</v>
      </c>
      <c r="E227" s="48">
        <v>0</v>
      </c>
      <c r="F227" s="104" t="s">
        <v>75</v>
      </c>
      <c r="G227" s="49">
        <v>0</v>
      </c>
      <c r="H227" s="105" t="s">
        <v>75</v>
      </c>
      <c r="I227" s="49">
        <v>0</v>
      </c>
      <c r="J227" s="49"/>
      <c r="K227" s="49">
        <v>0</v>
      </c>
      <c r="L227" s="49">
        <v>0</v>
      </c>
      <c r="M227" s="45">
        <v>209</v>
      </c>
    </row>
    <row r="228" spans="1:13" x14ac:dyDescent="0.2">
      <c r="A228" s="11">
        <v>0</v>
      </c>
      <c r="B228" s="74">
        <v>6391</v>
      </c>
      <c r="C228" s="83" t="s">
        <v>75</v>
      </c>
      <c r="D228" s="103">
        <v>0</v>
      </c>
      <c r="E228" s="48">
        <v>0</v>
      </c>
      <c r="F228" s="104" t="s">
        <v>75</v>
      </c>
      <c r="G228" s="49">
        <v>0</v>
      </c>
      <c r="H228" s="105" t="s">
        <v>75</v>
      </c>
      <c r="I228" s="49">
        <v>0</v>
      </c>
      <c r="J228" s="49"/>
      <c r="K228" s="49">
        <v>0</v>
      </c>
      <c r="L228" s="49">
        <v>0</v>
      </c>
      <c r="M228" s="45">
        <v>210</v>
      </c>
    </row>
    <row r="229" spans="1:13" x14ac:dyDescent="0.2">
      <c r="A229" s="11">
        <v>0</v>
      </c>
      <c r="B229" s="74">
        <v>6422</v>
      </c>
      <c r="C229" s="83" t="s">
        <v>75</v>
      </c>
      <c r="D229" s="103">
        <v>0</v>
      </c>
      <c r="E229" s="48">
        <v>0</v>
      </c>
      <c r="F229" s="104" t="s">
        <v>75</v>
      </c>
      <c r="G229" s="49">
        <v>0</v>
      </c>
      <c r="H229" s="105" t="s">
        <v>75</v>
      </c>
      <c r="I229" s="49">
        <v>0</v>
      </c>
      <c r="J229" s="49"/>
      <c r="K229" s="49">
        <v>0</v>
      </c>
      <c r="L229" s="49">
        <v>0</v>
      </c>
      <c r="M229" s="45">
        <v>211</v>
      </c>
    </row>
    <row r="230" spans="1:13" x14ac:dyDescent="0.2">
      <c r="A230" s="11">
        <v>0</v>
      </c>
      <c r="B230" s="74">
        <v>6453</v>
      </c>
      <c r="C230" s="83" t="s">
        <v>75</v>
      </c>
      <c r="D230" s="103">
        <v>0</v>
      </c>
      <c r="E230" s="48">
        <v>0</v>
      </c>
      <c r="F230" s="104" t="s">
        <v>75</v>
      </c>
      <c r="G230" s="49">
        <v>0</v>
      </c>
      <c r="H230" s="105" t="s">
        <v>75</v>
      </c>
      <c r="I230" s="49">
        <v>0</v>
      </c>
      <c r="J230" s="49"/>
      <c r="K230" s="49">
        <v>0</v>
      </c>
      <c r="L230" s="49">
        <v>0</v>
      </c>
      <c r="M230" s="45">
        <v>212</v>
      </c>
    </row>
    <row r="231" spans="1:13" x14ac:dyDescent="0.2">
      <c r="A231" s="11">
        <v>0</v>
      </c>
      <c r="B231" s="74">
        <v>6483</v>
      </c>
      <c r="C231" s="83" t="s">
        <v>75</v>
      </c>
      <c r="D231" s="103">
        <v>0</v>
      </c>
      <c r="E231" s="48">
        <v>0</v>
      </c>
      <c r="F231" s="104" t="s">
        <v>75</v>
      </c>
      <c r="G231" s="49">
        <v>0</v>
      </c>
      <c r="H231" s="105" t="s">
        <v>75</v>
      </c>
      <c r="I231" s="49">
        <v>0</v>
      </c>
      <c r="J231" s="49"/>
      <c r="K231" s="49">
        <v>0</v>
      </c>
      <c r="L231" s="49">
        <v>0</v>
      </c>
      <c r="M231" s="45">
        <v>213</v>
      </c>
    </row>
    <row r="232" spans="1:13" x14ac:dyDescent="0.2">
      <c r="A232" s="11">
        <v>0</v>
      </c>
      <c r="B232" s="74">
        <v>6514</v>
      </c>
      <c r="C232" s="83" t="s">
        <v>75</v>
      </c>
      <c r="D232" s="103">
        <v>0</v>
      </c>
      <c r="E232" s="48">
        <v>0</v>
      </c>
      <c r="F232" s="104" t="s">
        <v>75</v>
      </c>
      <c r="G232" s="49">
        <v>0</v>
      </c>
      <c r="H232" s="105" t="s">
        <v>75</v>
      </c>
      <c r="I232" s="49">
        <v>0</v>
      </c>
      <c r="J232" s="49"/>
      <c r="K232" s="49">
        <v>0</v>
      </c>
      <c r="L232" s="49">
        <v>0</v>
      </c>
      <c r="M232" s="45">
        <v>214</v>
      </c>
    </row>
    <row r="233" spans="1:13" x14ac:dyDescent="0.2">
      <c r="A233" s="11">
        <v>0</v>
      </c>
      <c r="B233" s="74">
        <v>6544</v>
      </c>
      <c r="C233" s="83" t="s">
        <v>75</v>
      </c>
      <c r="D233" s="103">
        <v>0</v>
      </c>
      <c r="E233" s="48">
        <v>0</v>
      </c>
      <c r="F233" s="104" t="s">
        <v>75</v>
      </c>
      <c r="G233" s="49">
        <v>0</v>
      </c>
      <c r="H233" s="105" t="s">
        <v>75</v>
      </c>
      <c r="I233" s="49">
        <v>0</v>
      </c>
      <c r="J233" s="49"/>
      <c r="K233" s="49">
        <v>0</v>
      </c>
      <c r="L233" s="49">
        <v>0</v>
      </c>
      <c r="M233" s="45">
        <v>215</v>
      </c>
    </row>
    <row r="234" spans="1:13" x14ac:dyDescent="0.2">
      <c r="A234" s="11">
        <v>0</v>
      </c>
      <c r="B234" s="74">
        <v>6575</v>
      </c>
      <c r="C234" s="83" t="s">
        <v>75</v>
      </c>
      <c r="D234" s="103">
        <v>0</v>
      </c>
      <c r="E234" s="48">
        <v>0</v>
      </c>
      <c r="F234" s="104" t="s">
        <v>75</v>
      </c>
      <c r="G234" s="49">
        <v>0</v>
      </c>
      <c r="H234" s="105" t="s">
        <v>75</v>
      </c>
      <c r="I234" s="49">
        <v>0</v>
      </c>
      <c r="J234" s="49"/>
      <c r="K234" s="49">
        <v>0</v>
      </c>
      <c r="L234" s="49">
        <v>0</v>
      </c>
      <c r="M234" s="45">
        <v>216</v>
      </c>
    </row>
    <row r="235" spans="1:13" x14ac:dyDescent="0.2">
      <c r="A235" s="11">
        <v>0</v>
      </c>
      <c r="B235" s="74">
        <v>6606</v>
      </c>
      <c r="C235" s="83" t="s">
        <v>75</v>
      </c>
      <c r="D235" s="103">
        <v>0</v>
      </c>
      <c r="E235" s="48">
        <v>0</v>
      </c>
      <c r="F235" s="104" t="s">
        <v>75</v>
      </c>
      <c r="G235" s="49">
        <v>0</v>
      </c>
      <c r="H235" s="105" t="s">
        <v>75</v>
      </c>
      <c r="I235" s="49">
        <v>0</v>
      </c>
      <c r="J235" s="49"/>
      <c r="K235" s="49">
        <v>0</v>
      </c>
      <c r="L235" s="49">
        <v>0</v>
      </c>
      <c r="M235" s="45">
        <v>217</v>
      </c>
    </row>
    <row r="236" spans="1:13" x14ac:dyDescent="0.2">
      <c r="A236" s="11">
        <v>0</v>
      </c>
      <c r="B236" s="74">
        <v>6634</v>
      </c>
      <c r="C236" s="83" t="s">
        <v>75</v>
      </c>
      <c r="D236" s="103">
        <v>0</v>
      </c>
      <c r="E236" s="48">
        <v>0</v>
      </c>
      <c r="F236" s="104" t="s">
        <v>75</v>
      </c>
      <c r="G236" s="49">
        <v>0</v>
      </c>
      <c r="H236" s="105" t="s">
        <v>75</v>
      </c>
      <c r="I236" s="49">
        <v>0</v>
      </c>
      <c r="J236" s="49"/>
      <c r="K236" s="49">
        <v>0</v>
      </c>
      <c r="L236" s="49">
        <v>0</v>
      </c>
      <c r="M236" s="45">
        <v>218</v>
      </c>
    </row>
    <row r="237" spans="1:13" x14ac:dyDescent="0.2">
      <c r="A237" s="11">
        <v>0</v>
      </c>
      <c r="B237" s="74">
        <v>6665</v>
      </c>
      <c r="C237" s="83" t="s">
        <v>75</v>
      </c>
      <c r="D237" s="103">
        <v>0</v>
      </c>
      <c r="E237" s="48">
        <v>0</v>
      </c>
      <c r="F237" s="104" t="s">
        <v>75</v>
      </c>
      <c r="G237" s="49">
        <v>0</v>
      </c>
      <c r="H237" s="105" t="s">
        <v>75</v>
      </c>
      <c r="I237" s="49">
        <v>0</v>
      </c>
      <c r="J237" s="49"/>
      <c r="K237" s="49">
        <v>0</v>
      </c>
      <c r="L237" s="49">
        <v>0</v>
      </c>
      <c r="M237" s="45">
        <v>219</v>
      </c>
    </row>
    <row r="238" spans="1:13" x14ac:dyDescent="0.2">
      <c r="A238" s="11">
        <v>0</v>
      </c>
      <c r="B238" s="74">
        <v>6695</v>
      </c>
      <c r="C238" s="83" t="s">
        <v>75</v>
      </c>
      <c r="D238" s="103">
        <v>0</v>
      </c>
      <c r="E238" s="48">
        <v>0</v>
      </c>
      <c r="F238" s="104" t="s">
        <v>75</v>
      </c>
      <c r="G238" s="49">
        <v>0</v>
      </c>
      <c r="H238" s="105" t="s">
        <v>75</v>
      </c>
      <c r="I238" s="49">
        <v>0</v>
      </c>
      <c r="J238" s="49"/>
      <c r="K238" s="49">
        <v>0</v>
      </c>
      <c r="L238" s="49">
        <v>0</v>
      </c>
      <c r="M238" s="45">
        <v>220</v>
      </c>
    </row>
    <row r="239" spans="1:13" x14ac:dyDescent="0.2">
      <c r="A239" s="11">
        <v>0</v>
      </c>
      <c r="B239" s="74">
        <v>6726</v>
      </c>
      <c r="C239" s="83" t="s">
        <v>75</v>
      </c>
      <c r="D239" s="103">
        <v>0</v>
      </c>
      <c r="E239" s="48">
        <v>0</v>
      </c>
      <c r="F239" s="104" t="s">
        <v>75</v>
      </c>
      <c r="G239" s="49">
        <v>0</v>
      </c>
      <c r="H239" s="105" t="s">
        <v>75</v>
      </c>
      <c r="I239" s="49">
        <v>0</v>
      </c>
      <c r="J239" s="49"/>
      <c r="K239" s="49">
        <v>0</v>
      </c>
      <c r="L239" s="49">
        <v>0</v>
      </c>
      <c r="M239" s="45">
        <v>221</v>
      </c>
    </row>
    <row r="240" spans="1:13" x14ac:dyDescent="0.2">
      <c r="A240" s="11">
        <v>0</v>
      </c>
      <c r="B240" s="74">
        <v>6756</v>
      </c>
      <c r="C240" s="83" t="s">
        <v>75</v>
      </c>
      <c r="D240" s="103">
        <v>0</v>
      </c>
      <c r="E240" s="48">
        <v>0</v>
      </c>
      <c r="F240" s="104" t="s">
        <v>75</v>
      </c>
      <c r="G240" s="49">
        <v>0</v>
      </c>
      <c r="H240" s="105" t="s">
        <v>75</v>
      </c>
      <c r="I240" s="49">
        <v>0</v>
      </c>
      <c r="J240" s="49"/>
      <c r="K240" s="49">
        <v>0</v>
      </c>
      <c r="L240" s="49">
        <v>0</v>
      </c>
      <c r="M240" s="45">
        <v>222</v>
      </c>
    </row>
    <row r="241" spans="1:13" x14ac:dyDescent="0.2">
      <c r="A241" s="11">
        <v>0</v>
      </c>
      <c r="B241" s="74">
        <v>6787</v>
      </c>
      <c r="C241" s="83" t="s">
        <v>75</v>
      </c>
      <c r="D241" s="103">
        <v>0</v>
      </c>
      <c r="E241" s="48">
        <v>0</v>
      </c>
      <c r="F241" s="104" t="s">
        <v>75</v>
      </c>
      <c r="G241" s="49">
        <v>0</v>
      </c>
      <c r="H241" s="105" t="s">
        <v>75</v>
      </c>
      <c r="I241" s="49">
        <v>0</v>
      </c>
      <c r="J241" s="49"/>
      <c r="K241" s="49">
        <v>0</v>
      </c>
      <c r="L241" s="49">
        <v>0</v>
      </c>
      <c r="M241" s="45">
        <v>223</v>
      </c>
    </row>
    <row r="242" spans="1:13" x14ac:dyDescent="0.2">
      <c r="A242" s="11">
        <v>0</v>
      </c>
      <c r="B242" s="74">
        <v>6818</v>
      </c>
      <c r="C242" s="83" t="s">
        <v>75</v>
      </c>
      <c r="D242" s="103">
        <v>0</v>
      </c>
      <c r="E242" s="48">
        <v>0</v>
      </c>
      <c r="F242" s="104" t="s">
        <v>75</v>
      </c>
      <c r="G242" s="49">
        <v>0</v>
      </c>
      <c r="H242" s="105" t="s">
        <v>75</v>
      </c>
      <c r="I242" s="49">
        <v>0</v>
      </c>
      <c r="J242" s="49"/>
      <c r="K242" s="49">
        <v>0</v>
      </c>
      <c r="L242" s="49">
        <v>0</v>
      </c>
      <c r="M242" s="45">
        <v>224</v>
      </c>
    </row>
    <row r="243" spans="1:13" x14ac:dyDescent="0.2">
      <c r="A243" s="11">
        <v>0</v>
      </c>
      <c r="B243" s="74">
        <v>6848</v>
      </c>
      <c r="C243" s="83" t="s">
        <v>75</v>
      </c>
      <c r="D243" s="103">
        <v>0</v>
      </c>
      <c r="E243" s="48">
        <v>0</v>
      </c>
      <c r="F243" s="104" t="s">
        <v>75</v>
      </c>
      <c r="G243" s="49">
        <v>0</v>
      </c>
      <c r="H243" s="105" t="s">
        <v>75</v>
      </c>
      <c r="I243" s="49">
        <v>0</v>
      </c>
      <c r="J243" s="49"/>
      <c r="K243" s="49">
        <v>0</v>
      </c>
      <c r="L243" s="49">
        <v>0</v>
      </c>
      <c r="M243" s="45">
        <v>225</v>
      </c>
    </row>
    <row r="244" spans="1:13" x14ac:dyDescent="0.2">
      <c r="A244" s="11">
        <v>0</v>
      </c>
      <c r="B244" s="74">
        <v>6879</v>
      </c>
      <c r="C244" s="83" t="s">
        <v>75</v>
      </c>
      <c r="D244" s="103">
        <v>0</v>
      </c>
      <c r="E244" s="48">
        <v>0</v>
      </c>
      <c r="F244" s="104" t="s">
        <v>75</v>
      </c>
      <c r="G244" s="49">
        <v>0</v>
      </c>
      <c r="H244" s="105" t="s">
        <v>75</v>
      </c>
      <c r="I244" s="49">
        <v>0</v>
      </c>
      <c r="J244" s="49"/>
      <c r="K244" s="49">
        <v>0</v>
      </c>
      <c r="L244" s="49">
        <v>0</v>
      </c>
      <c r="M244" s="45">
        <v>226</v>
      </c>
    </row>
    <row r="245" spans="1:13" x14ac:dyDescent="0.2">
      <c r="A245" s="11">
        <v>0</v>
      </c>
      <c r="B245" s="74">
        <v>6909</v>
      </c>
      <c r="C245" s="83" t="s">
        <v>75</v>
      </c>
      <c r="D245" s="103">
        <v>0</v>
      </c>
      <c r="E245" s="48">
        <v>0</v>
      </c>
      <c r="F245" s="104" t="s">
        <v>75</v>
      </c>
      <c r="G245" s="49">
        <v>0</v>
      </c>
      <c r="H245" s="105" t="s">
        <v>75</v>
      </c>
      <c r="I245" s="49">
        <v>0</v>
      </c>
      <c r="J245" s="49"/>
      <c r="K245" s="49">
        <v>0</v>
      </c>
      <c r="L245" s="49">
        <v>0</v>
      </c>
      <c r="M245" s="45">
        <v>227</v>
      </c>
    </row>
    <row r="246" spans="1:13" x14ac:dyDescent="0.2">
      <c r="A246" s="11">
        <v>0</v>
      </c>
      <c r="B246" s="74">
        <v>6940</v>
      </c>
      <c r="C246" s="83" t="s">
        <v>75</v>
      </c>
      <c r="D246" s="103">
        <v>0</v>
      </c>
      <c r="E246" s="48">
        <v>0</v>
      </c>
      <c r="F246" s="104" t="s">
        <v>75</v>
      </c>
      <c r="G246" s="49">
        <v>0</v>
      </c>
      <c r="H246" s="105" t="s">
        <v>75</v>
      </c>
      <c r="I246" s="49">
        <v>0</v>
      </c>
      <c r="J246" s="49"/>
      <c r="K246" s="49">
        <v>0</v>
      </c>
      <c r="L246" s="49">
        <v>0</v>
      </c>
      <c r="M246" s="45">
        <v>228</v>
      </c>
    </row>
    <row r="247" spans="1:13" x14ac:dyDescent="0.2">
      <c r="A247" s="11">
        <v>0</v>
      </c>
      <c r="B247" s="74">
        <v>6971</v>
      </c>
      <c r="C247" s="83" t="s">
        <v>75</v>
      </c>
      <c r="D247" s="103">
        <v>0</v>
      </c>
      <c r="E247" s="48">
        <v>0</v>
      </c>
      <c r="F247" s="104" t="s">
        <v>75</v>
      </c>
      <c r="G247" s="49">
        <v>0</v>
      </c>
      <c r="H247" s="105" t="s">
        <v>75</v>
      </c>
      <c r="I247" s="49">
        <v>0</v>
      </c>
      <c r="J247" s="49"/>
      <c r="K247" s="49">
        <v>0</v>
      </c>
      <c r="L247" s="49">
        <v>0</v>
      </c>
      <c r="M247" s="45">
        <v>229</v>
      </c>
    </row>
    <row r="248" spans="1:13" x14ac:dyDescent="0.2">
      <c r="A248" s="11">
        <v>0</v>
      </c>
      <c r="B248" s="74">
        <v>6999</v>
      </c>
      <c r="C248" s="83" t="s">
        <v>75</v>
      </c>
      <c r="D248" s="103">
        <v>0</v>
      </c>
      <c r="E248" s="48">
        <v>0</v>
      </c>
      <c r="F248" s="104" t="s">
        <v>75</v>
      </c>
      <c r="G248" s="49">
        <v>0</v>
      </c>
      <c r="H248" s="105" t="s">
        <v>75</v>
      </c>
      <c r="I248" s="49">
        <v>0</v>
      </c>
      <c r="J248" s="49"/>
      <c r="K248" s="49">
        <v>0</v>
      </c>
      <c r="L248" s="49">
        <v>0</v>
      </c>
      <c r="M248" s="45">
        <v>230</v>
      </c>
    </row>
    <row r="249" spans="1:13" x14ac:dyDescent="0.2">
      <c r="A249" s="11">
        <v>0</v>
      </c>
      <c r="B249" s="74">
        <v>7030</v>
      </c>
      <c r="C249" s="83" t="s">
        <v>75</v>
      </c>
      <c r="D249" s="103">
        <v>0</v>
      </c>
      <c r="E249" s="48">
        <v>0</v>
      </c>
      <c r="F249" s="104" t="s">
        <v>75</v>
      </c>
      <c r="G249" s="49">
        <v>0</v>
      </c>
      <c r="H249" s="105" t="s">
        <v>75</v>
      </c>
      <c r="I249" s="49">
        <v>0</v>
      </c>
      <c r="J249" s="49"/>
      <c r="K249" s="49">
        <v>0</v>
      </c>
      <c r="L249" s="49">
        <v>0</v>
      </c>
      <c r="M249" s="45">
        <v>231</v>
      </c>
    </row>
    <row r="250" spans="1:13" x14ac:dyDescent="0.2">
      <c r="A250" s="11">
        <v>0</v>
      </c>
      <c r="B250" s="74">
        <v>7060</v>
      </c>
      <c r="C250" s="83" t="s">
        <v>75</v>
      </c>
      <c r="D250" s="103">
        <v>0</v>
      </c>
      <c r="E250" s="48">
        <v>0</v>
      </c>
      <c r="F250" s="104" t="s">
        <v>75</v>
      </c>
      <c r="G250" s="49">
        <v>0</v>
      </c>
      <c r="H250" s="105" t="s">
        <v>75</v>
      </c>
      <c r="I250" s="49">
        <v>0</v>
      </c>
      <c r="J250" s="49"/>
      <c r="K250" s="49">
        <v>0</v>
      </c>
      <c r="L250" s="49">
        <v>0</v>
      </c>
      <c r="M250" s="45">
        <v>232</v>
      </c>
    </row>
    <row r="251" spans="1:13" x14ac:dyDescent="0.2">
      <c r="A251" s="11">
        <v>0</v>
      </c>
      <c r="B251" s="74">
        <v>7091</v>
      </c>
      <c r="C251" s="83" t="s">
        <v>75</v>
      </c>
      <c r="D251" s="103">
        <v>0</v>
      </c>
      <c r="E251" s="48">
        <v>0</v>
      </c>
      <c r="F251" s="104" t="s">
        <v>75</v>
      </c>
      <c r="G251" s="49">
        <v>0</v>
      </c>
      <c r="H251" s="105" t="s">
        <v>75</v>
      </c>
      <c r="I251" s="49">
        <v>0</v>
      </c>
      <c r="J251" s="49"/>
      <c r="K251" s="49">
        <v>0</v>
      </c>
      <c r="L251" s="49">
        <v>0</v>
      </c>
      <c r="M251" s="45">
        <v>233</v>
      </c>
    </row>
    <row r="252" spans="1:13" x14ac:dyDescent="0.2">
      <c r="A252" s="11">
        <v>0</v>
      </c>
      <c r="B252" s="74">
        <v>7121</v>
      </c>
      <c r="C252" s="83" t="s">
        <v>75</v>
      </c>
      <c r="D252" s="103">
        <v>0</v>
      </c>
      <c r="E252" s="48">
        <v>0</v>
      </c>
      <c r="F252" s="104" t="s">
        <v>75</v>
      </c>
      <c r="G252" s="49">
        <v>0</v>
      </c>
      <c r="H252" s="105" t="s">
        <v>75</v>
      </c>
      <c r="I252" s="49">
        <v>0</v>
      </c>
      <c r="J252" s="49"/>
      <c r="K252" s="49">
        <v>0</v>
      </c>
      <c r="L252" s="49">
        <v>0</v>
      </c>
      <c r="M252" s="45">
        <v>234</v>
      </c>
    </row>
    <row r="253" spans="1:13" x14ac:dyDescent="0.2">
      <c r="A253" s="11">
        <v>0</v>
      </c>
      <c r="B253" s="74">
        <v>7152</v>
      </c>
      <c r="C253" s="83" t="s">
        <v>75</v>
      </c>
      <c r="D253" s="103">
        <v>0</v>
      </c>
      <c r="E253" s="48">
        <v>0</v>
      </c>
      <c r="F253" s="104" t="s">
        <v>75</v>
      </c>
      <c r="G253" s="49">
        <v>0</v>
      </c>
      <c r="H253" s="105" t="s">
        <v>75</v>
      </c>
      <c r="I253" s="49">
        <v>0</v>
      </c>
      <c r="J253" s="49"/>
      <c r="K253" s="49">
        <v>0</v>
      </c>
      <c r="L253" s="49">
        <v>0</v>
      </c>
      <c r="M253" s="45">
        <v>235</v>
      </c>
    </row>
    <row r="254" spans="1:13" x14ac:dyDescent="0.2">
      <c r="A254" s="11">
        <v>0</v>
      </c>
      <c r="B254" s="74">
        <v>7183</v>
      </c>
      <c r="C254" s="83" t="s">
        <v>75</v>
      </c>
      <c r="D254" s="103">
        <v>0</v>
      </c>
      <c r="E254" s="48">
        <v>0</v>
      </c>
      <c r="F254" s="104" t="s">
        <v>75</v>
      </c>
      <c r="G254" s="49">
        <v>0</v>
      </c>
      <c r="H254" s="105" t="s">
        <v>75</v>
      </c>
      <c r="I254" s="49">
        <v>0</v>
      </c>
      <c r="J254" s="49"/>
      <c r="K254" s="49">
        <v>0</v>
      </c>
      <c r="L254" s="49">
        <v>0</v>
      </c>
      <c r="M254" s="45">
        <v>236</v>
      </c>
    </row>
    <row r="255" spans="1:13" x14ac:dyDescent="0.2">
      <c r="A255" s="11">
        <v>0</v>
      </c>
      <c r="B255" s="74">
        <v>7213</v>
      </c>
      <c r="C255" s="83" t="s">
        <v>75</v>
      </c>
      <c r="D255" s="103">
        <v>0</v>
      </c>
      <c r="E255" s="48">
        <v>0</v>
      </c>
      <c r="F255" s="104" t="s">
        <v>75</v>
      </c>
      <c r="G255" s="49">
        <v>0</v>
      </c>
      <c r="H255" s="105" t="s">
        <v>75</v>
      </c>
      <c r="I255" s="49">
        <v>0</v>
      </c>
      <c r="J255" s="49"/>
      <c r="K255" s="49">
        <v>0</v>
      </c>
      <c r="L255" s="49">
        <v>0</v>
      </c>
      <c r="M255" s="45">
        <v>237</v>
      </c>
    </row>
    <row r="256" spans="1:13" x14ac:dyDescent="0.2">
      <c r="A256" s="11">
        <v>0</v>
      </c>
      <c r="B256" s="74">
        <v>7244</v>
      </c>
      <c r="C256" s="83" t="s">
        <v>75</v>
      </c>
      <c r="D256" s="103">
        <v>0</v>
      </c>
      <c r="E256" s="48">
        <v>0</v>
      </c>
      <c r="F256" s="104" t="s">
        <v>75</v>
      </c>
      <c r="G256" s="49">
        <v>0</v>
      </c>
      <c r="H256" s="105" t="s">
        <v>75</v>
      </c>
      <c r="I256" s="49">
        <v>0</v>
      </c>
      <c r="J256" s="49"/>
      <c r="K256" s="49">
        <v>0</v>
      </c>
      <c r="L256" s="49">
        <v>0</v>
      </c>
      <c r="M256" s="45">
        <v>238</v>
      </c>
    </row>
    <row r="257" spans="1:13" x14ac:dyDescent="0.2">
      <c r="A257" s="11">
        <v>0</v>
      </c>
      <c r="B257" s="74">
        <v>7274</v>
      </c>
      <c r="C257" s="83" t="s">
        <v>75</v>
      </c>
      <c r="D257" s="103">
        <v>0</v>
      </c>
      <c r="E257" s="48">
        <v>0</v>
      </c>
      <c r="F257" s="104" t="s">
        <v>75</v>
      </c>
      <c r="G257" s="49">
        <v>0</v>
      </c>
      <c r="H257" s="105" t="s">
        <v>75</v>
      </c>
      <c r="I257" s="49">
        <v>0</v>
      </c>
      <c r="J257" s="49"/>
      <c r="K257" s="49">
        <v>0</v>
      </c>
      <c r="L257" s="49">
        <v>0</v>
      </c>
      <c r="M257" s="45">
        <v>239</v>
      </c>
    </row>
    <row r="258" spans="1:13" x14ac:dyDescent="0.2">
      <c r="A258" s="11">
        <v>0</v>
      </c>
      <c r="B258" s="74">
        <v>7305</v>
      </c>
      <c r="C258" s="83" t="s">
        <v>75</v>
      </c>
      <c r="D258" s="103">
        <v>0</v>
      </c>
      <c r="E258" s="48">
        <v>0</v>
      </c>
      <c r="F258" s="104" t="s">
        <v>75</v>
      </c>
      <c r="G258" s="49">
        <v>0</v>
      </c>
      <c r="H258" s="105" t="s">
        <v>75</v>
      </c>
      <c r="I258" s="49">
        <v>0</v>
      </c>
      <c r="J258" s="49"/>
      <c r="K258" s="49">
        <v>0</v>
      </c>
      <c r="L258" s="49">
        <v>0</v>
      </c>
      <c r="M258" s="45">
        <v>240</v>
      </c>
    </row>
    <row r="259" spans="1:13" x14ac:dyDescent="0.2">
      <c r="A259" s="11">
        <v>0</v>
      </c>
      <c r="B259" s="74">
        <v>7336</v>
      </c>
      <c r="C259" s="83" t="s">
        <v>75</v>
      </c>
      <c r="D259" s="103">
        <v>0</v>
      </c>
      <c r="E259" s="48">
        <v>0</v>
      </c>
      <c r="F259" s="104" t="s">
        <v>75</v>
      </c>
      <c r="G259" s="49">
        <v>0</v>
      </c>
      <c r="H259" s="105" t="s">
        <v>75</v>
      </c>
      <c r="I259" s="49">
        <v>0</v>
      </c>
      <c r="J259" s="49"/>
      <c r="K259" s="49">
        <v>0</v>
      </c>
      <c r="L259" s="49">
        <v>0</v>
      </c>
      <c r="M259" s="45">
        <v>241</v>
      </c>
    </row>
    <row r="260" spans="1:13" x14ac:dyDescent="0.2">
      <c r="A260" s="11">
        <v>0</v>
      </c>
      <c r="B260" s="74">
        <v>7365</v>
      </c>
      <c r="C260" s="83" t="s">
        <v>75</v>
      </c>
      <c r="D260" s="103">
        <v>0</v>
      </c>
      <c r="E260" s="48">
        <v>0</v>
      </c>
      <c r="F260" s="104" t="s">
        <v>75</v>
      </c>
      <c r="G260" s="49">
        <v>0</v>
      </c>
      <c r="H260" s="105" t="s">
        <v>75</v>
      </c>
      <c r="I260" s="49">
        <v>0</v>
      </c>
      <c r="J260" s="49"/>
      <c r="K260" s="49">
        <v>0</v>
      </c>
      <c r="L260" s="49">
        <v>0</v>
      </c>
      <c r="M260" s="45">
        <v>242</v>
      </c>
    </row>
    <row r="261" spans="1:13" x14ac:dyDescent="0.2">
      <c r="A261" s="11">
        <v>0</v>
      </c>
      <c r="B261" s="74">
        <v>7396</v>
      </c>
      <c r="C261" s="83" t="s">
        <v>75</v>
      </c>
      <c r="D261" s="103">
        <v>0</v>
      </c>
      <c r="E261" s="48">
        <v>0</v>
      </c>
      <c r="F261" s="104" t="s">
        <v>75</v>
      </c>
      <c r="G261" s="49">
        <v>0</v>
      </c>
      <c r="H261" s="105" t="s">
        <v>75</v>
      </c>
      <c r="I261" s="49">
        <v>0</v>
      </c>
      <c r="J261" s="49"/>
      <c r="K261" s="49">
        <v>0</v>
      </c>
      <c r="L261" s="49">
        <v>0</v>
      </c>
      <c r="M261" s="45">
        <v>243</v>
      </c>
    </row>
    <row r="262" spans="1:13" x14ac:dyDescent="0.2">
      <c r="A262" s="11">
        <v>0</v>
      </c>
      <c r="B262" s="74">
        <v>7426</v>
      </c>
      <c r="C262" s="83" t="s">
        <v>75</v>
      </c>
      <c r="D262" s="103">
        <v>0</v>
      </c>
      <c r="E262" s="48">
        <v>0</v>
      </c>
      <c r="F262" s="104" t="s">
        <v>75</v>
      </c>
      <c r="G262" s="49">
        <v>0</v>
      </c>
      <c r="H262" s="105" t="s">
        <v>75</v>
      </c>
      <c r="I262" s="49">
        <v>0</v>
      </c>
      <c r="J262" s="49"/>
      <c r="K262" s="49">
        <v>0</v>
      </c>
      <c r="L262" s="49">
        <v>0</v>
      </c>
      <c r="M262" s="45">
        <v>244</v>
      </c>
    </row>
    <row r="263" spans="1:13" x14ac:dyDescent="0.2">
      <c r="A263" s="11">
        <v>0</v>
      </c>
      <c r="B263" s="74">
        <v>7457</v>
      </c>
      <c r="C263" s="83" t="s">
        <v>75</v>
      </c>
      <c r="D263" s="103">
        <v>0</v>
      </c>
      <c r="E263" s="48">
        <v>0</v>
      </c>
      <c r="F263" s="104" t="s">
        <v>75</v>
      </c>
      <c r="G263" s="49">
        <v>0</v>
      </c>
      <c r="H263" s="105" t="s">
        <v>75</v>
      </c>
      <c r="I263" s="49">
        <v>0</v>
      </c>
      <c r="J263" s="49"/>
      <c r="K263" s="49">
        <v>0</v>
      </c>
      <c r="L263" s="49">
        <v>0</v>
      </c>
      <c r="M263" s="45">
        <v>245</v>
      </c>
    </row>
    <row r="264" spans="1:13" x14ac:dyDescent="0.2">
      <c r="A264" s="11">
        <v>0</v>
      </c>
      <c r="B264" s="74">
        <v>7487</v>
      </c>
      <c r="C264" s="83" t="s">
        <v>75</v>
      </c>
      <c r="D264" s="103">
        <v>0</v>
      </c>
      <c r="E264" s="48">
        <v>0</v>
      </c>
      <c r="F264" s="104" t="s">
        <v>75</v>
      </c>
      <c r="G264" s="49">
        <v>0</v>
      </c>
      <c r="H264" s="105" t="s">
        <v>75</v>
      </c>
      <c r="I264" s="49">
        <v>0</v>
      </c>
      <c r="J264" s="49"/>
      <c r="K264" s="49">
        <v>0</v>
      </c>
      <c r="L264" s="49">
        <v>0</v>
      </c>
      <c r="M264" s="45">
        <v>246</v>
      </c>
    </row>
    <row r="265" spans="1:13" x14ac:dyDescent="0.2">
      <c r="A265" s="11">
        <v>0</v>
      </c>
      <c r="B265" s="74">
        <v>7518</v>
      </c>
      <c r="C265" s="83" t="s">
        <v>75</v>
      </c>
      <c r="D265" s="103">
        <v>0</v>
      </c>
      <c r="E265" s="48">
        <v>0</v>
      </c>
      <c r="F265" s="104" t="s">
        <v>75</v>
      </c>
      <c r="G265" s="49">
        <v>0</v>
      </c>
      <c r="H265" s="105" t="s">
        <v>75</v>
      </c>
      <c r="I265" s="49">
        <v>0</v>
      </c>
      <c r="J265" s="49"/>
      <c r="K265" s="49">
        <v>0</v>
      </c>
      <c r="L265" s="49">
        <v>0</v>
      </c>
      <c r="M265" s="45">
        <v>247</v>
      </c>
    </row>
    <row r="266" spans="1:13" x14ac:dyDescent="0.2">
      <c r="A266" s="11">
        <v>0</v>
      </c>
      <c r="B266" s="74">
        <v>7549</v>
      </c>
      <c r="C266" s="83" t="s">
        <v>75</v>
      </c>
      <c r="D266" s="103">
        <v>0</v>
      </c>
      <c r="E266" s="48">
        <v>0</v>
      </c>
      <c r="F266" s="104" t="s">
        <v>75</v>
      </c>
      <c r="G266" s="49">
        <v>0</v>
      </c>
      <c r="H266" s="105" t="s">
        <v>75</v>
      </c>
      <c r="I266" s="49">
        <v>0</v>
      </c>
      <c r="J266" s="49"/>
      <c r="K266" s="49">
        <v>0</v>
      </c>
      <c r="L266" s="49">
        <v>0</v>
      </c>
      <c r="M266" s="45">
        <v>248</v>
      </c>
    </row>
    <row r="267" spans="1:13" x14ac:dyDescent="0.2">
      <c r="A267" s="11">
        <v>0</v>
      </c>
      <c r="B267" s="74">
        <v>7579</v>
      </c>
      <c r="C267" s="83" t="s">
        <v>75</v>
      </c>
      <c r="D267" s="103">
        <v>0</v>
      </c>
      <c r="E267" s="48">
        <v>0</v>
      </c>
      <c r="F267" s="104" t="s">
        <v>75</v>
      </c>
      <c r="G267" s="49">
        <v>0</v>
      </c>
      <c r="H267" s="105" t="s">
        <v>75</v>
      </c>
      <c r="I267" s="49">
        <v>0</v>
      </c>
      <c r="J267" s="49"/>
      <c r="K267" s="49">
        <v>0</v>
      </c>
      <c r="L267" s="49">
        <v>0</v>
      </c>
      <c r="M267" s="45">
        <v>249</v>
      </c>
    </row>
    <row r="268" spans="1:13" x14ac:dyDescent="0.2">
      <c r="A268" s="11">
        <v>0</v>
      </c>
      <c r="B268" s="74">
        <v>7610</v>
      </c>
      <c r="C268" s="83" t="s">
        <v>75</v>
      </c>
      <c r="D268" s="103">
        <v>0</v>
      </c>
      <c r="E268" s="48">
        <v>0</v>
      </c>
      <c r="F268" s="104" t="s">
        <v>75</v>
      </c>
      <c r="G268" s="49">
        <v>0</v>
      </c>
      <c r="H268" s="105" t="s">
        <v>75</v>
      </c>
      <c r="I268" s="49">
        <v>0</v>
      </c>
      <c r="J268" s="49"/>
      <c r="K268" s="49">
        <v>0</v>
      </c>
      <c r="L268" s="49">
        <v>0</v>
      </c>
      <c r="M268" s="45">
        <v>250</v>
      </c>
    </row>
    <row r="269" spans="1:13" x14ac:dyDescent="0.2">
      <c r="A269" s="11">
        <v>0</v>
      </c>
      <c r="B269" s="74">
        <v>7640</v>
      </c>
      <c r="C269" s="83" t="s">
        <v>75</v>
      </c>
      <c r="D269" s="103">
        <v>0</v>
      </c>
      <c r="E269" s="48">
        <v>0</v>
      </c>
      <c r="F269" s="104" t="s">
        <v>75</v>
      </c>
      <c r="G269" s="49">
        <v>0</v>
      </c>
      <c r="H269" s="105" t="s">
        <v>75</v>
      </c>
      <c r="I269" s="49">
        <v>0</v>
      </c>
      <c r="J269" s="49"/>
      <c r="K269" s="49">
        <v>0</v>
      </c>
      <c r="L269" s="49">
        <v>0</v>
      </c>
      <c r="M269" s="45">
        <v>251</v>
      </c>
    </row>
    <row r="270" spans="1:13" x14ac:dyDescent="0.2">
      <c r="A270" s="11">
        <v>0</v>
      </c>
      <c r="B270" s="74">
        <v>7671</v>
      </c>
      <c r="C270" s="83" t="s">
        <v>75</v>
      </c>
      <c r="D270" s="103">
        <v>0</v>
      </c>
      <c r="E270" s="48">
        <v>0</v>
      </c>
      <c r="F270" s="104" t="s">
        <v>75</v>
      </c>
      <c r="G270" s="49">
        <v>0</v>
      </c>
      <c r="H270" s="105" t="s">
        <v>75</v>
      </c>
      <c r="I270" s="49">
        <v>0</v>
      </c>
      <c r="J270" s="49"/>
      <c r="K270" s="49">
        <v>0</v>
      </c>
      <c r="L270" s="49">
        <v>0</v>
      </c>
      <c r="M270" s="45">
        <v>252</v>
      </c>
    </row>
    <row r="271" spans="1:13" x14ac:dyDescent="0.2">
      <c r="A271" s="11">
        <v>0</v>
      </c>
      <c r="B271" s="74">
        <v>7702</v>
      </c>
      <c r="C271" s="83" t="s">
        <v>75</v>
      </c>
      <c r="D271" s="103">
        <v>0</v>
      </c>
      <c r="E271" s="48">
        <v>0</v>
      </c>
      <c r="F271" s="104" t="s">
        <v>75</v>
      </c>
      <c r="G271" s="49">
        <v>0</v>
      </c>
      <c r="H271" s="105" t="s">
        <v>75</v>
      </c>
      <c r="I271" s="49">
        <v>0</v>
      </c>
      <c r="J271" s="49"/>
      <c r="K271" s="49">
        <v>0</v>
      </c>
      <c r="L271" s="49">
        <v>0</v>
      </c>
      <c r="M271" s="45">
        <v>253</v>
      </c>
    </row>
    <row r="272" spans="1:13" x14ac:dyDescent="0.2">
      <c r="A272" s="11">
        <v>0</v>
      </c>
      <c r="B272" s="74">
        <v>7730</v>
      </c>
      <c r="C272" s="83" t="s">
        <v>75</v>
      </c>
      <c r="D272" s="103">
        <v>0</v>
      </c>
      <c r="E272" s="48">
        <v>0</v>
      </c>
      <c r="F272" s="104" t="s">
        <v>75</v>
      </c>
      <c r="G272" s="49">
        <v>0</v>
      </c>
      <c r="H272" s="105" t="s">
        <v>75</v>
      </c>
      <c r="I272" s="49">
        <v>0</v>
      </c>
      <c r="J272" s="49"/>
      <c r="K272" s="49">
        <v>0</v>
      </c>
      <c r="L272" s="49">
        <v>0</v>
      </c>
      <c r="M272" s="45">
        <v>254</v>
      </c>
    </row>
    <row r="273" spans="1:13" x14ac:dyDescent="0.2">
      <c r="A273" s="11">
        <v>0</v>
      </c>
      <c r="B273" s="74">
        <v>7761</v>
      </c>
      <c r="C273" s="83" t="s">
        <v>75</v>
      </c>
      <c r="D273" s="103">
        <v>0</v>
      </c>
      <c r="E273" s="48">
        <v>0</v>
      </c>
      <c r="F273" s="104" t="s">
        <v>75</v>
      </c>
      <c r="G273" s="49">
        <v>0</v>
      </c>
      <c r="H273" s="105" t="s">
        <v>75</v>
      </c>
      <c r="I273" s="49">
        <v>0</v>
      </c>
      <c r="J273" s="49"/>
      <c r="K273" s="49">
        <v>0</v>
      </c>
      <c r="L273" s="49">
        <v>0</v>
      </c>
      <c r="M273" s="45">
        <v>255</v>
      </c>
    </row>
    <row r="274" spans="1:13" x14ac:dyDescent="0.2">
      <c r="A274" s="11">
        <v>0</v>
      </c>
      <c r="B274" s="74">
        <v>7791</v>
      </c>
      <c r="C274" s="83" t="s">
        <v>75</v>
      </c>
      <c r="D274" s="103">
        <v>0</v>
      </c>
      <c r="E274" s="48">
        <v>0</v>
      </c>
      <c r="F274" s="104" t="s">
        <v>75</v>
      </c>
      <c r="G274" s="49">
        <v>0</v>
      </c>
      <c r="H274" s="105" t="s">
        <v>75</v>
      </c>
      <c r="I274" s="49">
        <v>0</v>
      </c>
      <c r="J274" s="49"/>
      <c r="K274" s="49">
        <v>0</v>
      </c>
      <c r="L274" s="49">
        <v>0</v>
      </c>
      <c r="M274" s="45">
        <v>256</v>
      </c>
    </row>
    <row r="275" spans="1:13" x14ac:dyDescent="0.2">
      <c r="A275" s="11">
        <v>0</v>
      </c>
      <c r="B275" s="74">
        <v>7822</v>
      </c>
      <c r="C275" s="83" t="s">
        <v>75</v>
      </c>
      <c r="D275" s="103">
        <v>0</v>
      </c>
      <c r="E275" s="48">
        <v>0</v>
      </c>
      <c r="F275" s="104" t="s">
        <v>75</v>
      </c>
      <c r="G275" s="49">
        <v>0</v>
      </c>
      <c r="H275" s="105" t="s">
        <v>75</v>
      </c>
      <c r="I275" s="49">
        <v>0</v>
      </c>
      <c r="J275" s="49"/>
      <c r="K275" s="49">
        <v>0</v>
      </c>
      <c r="L275" s="49">
        <v>0</v>
      </c>
      <c r="M275" s="45">
        <v>257</v>
      </c>
    </row>
    <row r="276" spans="1:13" x14ac:dyDescent="0.2">
      <c r="A276" s="11">
        <v>0</v>
      </c>
      <c r="B276" s="74">
        <v>7852</v>
      </c>
      <c r="C276" s="83" t="s">
        <v>75</v>
      </c>
      <c r="D276" s="103">
        <v>0</v>
      </c>
      <c r="E276" s="48">
        <v>0</v>
      </c>
      <c r="F276" s="104" t="s">
        <v>75</v>
      </c>
      <c r="G276" s="49">
        <v>0</v>
      </c>
      <c r="H276" s="105" t="s">
        <v>75</v>
      </c>
      <c r="I276" s="49">
        <v>0</v>
      </c>
      <c r="J276" s="49"/>
      <c r="K276" s="49">
        <v>0</v>
      </c>
      <c r="L276" s="49">
        <v>0</v>
      </c>
      <c r="M276" s="45">
        <v>258</v>
      </c>
    </row>
    <row r="277" spans="1:13" x14ac:dyDescent="0.2">
      <c r="A277" s="11">
        <v>0</v>
      </c>
      <c r="B277" s="74">
        <v>7883</v>
      </c>
      <c r="C277" s="83" t="s">
        <v>75</v>
      </c>
      <c r="D277" s="103">
        <v>0</v>
      </c>
      <c r="E277" s="48">
        <v>0</v>
      </c>
      <c r="F277" s="104" t="s">
        <v>75</v>
      </c>
      <c r="G277" s="49">
        <v>0</v>
      </c>
      <c r="H277" s="105" t="s">
        <v>75</v>
      </c>
      <c r="I277" s="49">
        <v>0</v>
      </c>
      <c r="J277" s="49"/>
      <c r="K277" s="49">
        <v>0</v>
      </c>
      <c r="L277" s="49">
        <v>0</v>
      </c>
      <c r="M277" s="45">
        <v>259</v>
      </c>
    </row>
    <row r="278" spans="1:13" x14ac:dyDescent="0.2">
      <c r="A278" s="11">
        <v>0</v>
      </c>
      <c r="B278" s="74">
        <v>7914</v>
      </c>
      <c r="C278" s="83" t="s">
        <v>75</v>
      </c>
      <c r="D278" s="103">
        <v>0</v>
      </c>
      <c r="E278" s="48">
        <v>0</v>
      </c>
      <c r="F278" s="104" t="s">
        <v>75</v>
      </c>
      <c r="G278" s="49">
        <v>0</v>
      </c>
      <c r="H278" s="105" t="s">
        <v>75</v>
      </c>
      <c r="I278" s="49">
        <v>0</v>
      </c>
      <c r="J278" s="49"/>
      <c r="K278" s="49">
        <v>0</v>
      </c>
      <c r="L278" s="49">
        <v>0</v>
      </c>
      <c r="M278" s="45">
        <v>260</v>
      </c>
    </row>
    <row r="279" spans="1:13" x14ac:dyDescent="0.2">
      <c r="A279" s="11">
        <v>0</v>
      </c>
      <c r="B279" s="74">
        <v>7944</v>
      </c>
      <c r="C279" s="83" t="s">
        <v>75</v>
      </c>
      <c r="D279" s="103">
        <v>0</v>
      </c>
      <c r="E279" s="48">
        <v>0</v>
      </c>
      <c r="F279" s="104" t="s">
        <v>75</v>
      </c>
      <c r="G279" s="49">
        <v>0</v>
      </c>
      <c r="H279" s="105" t="s">
        <v>75</v>
      </c>
      <c r="I279" s="49">
        <v>0</v>
      </c>
      <c r="J279" s="49"/>
      <c r="K279" s="49">
        <v>0</v>
      </c>
      <c r="L279" s="49">
        <v>0</v>
      </c>
      <c r="M279" s="45">
        <v>261</v>
      </c>
    </row>
    <row r="280" spans="1:13" x14ac:dyDescent="0.2">
      <c r="A280" s="11">
        <v>0</v>
      </c>
      <c r="B280" s="74">
        <v>7975</v>
      </c>
      <c r="C280" s="83" t="s">
        <v>75</v>
      </c>
      <c r="D280" s="103">
        <v>0</v>
      </c>
      <c r="E280" s="48">
        <v>0</v>
      </c>
      <c r="F280" s="104" t="s">
        <v>75</v>
      </c>
      <c r="G280" s="49">
        <v>0</v>
      </c>
      <c r="H280" s="105" t="s">
        <v>75</v>
      </c>
      <c r="I280" s="49">
        <v>0</v>
      </c>
      <c r="J280" s="49"/>
      <c r="K280" s="49">
        <v>0</v>
      </c>
      <c r="L280" s="49">
        <v>0</v>
      </c>
      <c r="M280" s="45">
        <v>262</v>
      </c>
    </row>
    <row r="281" spans="1:13" x14ac:dyDescent="0.2">
      <c r="A281" s="11">
        <v>0</v>
      </c>
      <c r="B281" s="74">
        <v>8005</v>
      </c>
      <c r="C281" s="83" t="s">
        <v>75</v>
      </c>
      <c r="D281" s="103">
        <v>0</v>
      </c>
      <c r="E281" s="48">
        <v>0</v>
      </c>
      <c r="F281" s="104" t="s">
        <v>75</v>
      </c>
      <c r="G281" s="49">
        <v>0</v>
      </c>
      <c r="H281" s="105" t="s">
        <v>75</v>
      </c>
      <c r="I281" s="49">
        <v>0</v>
      </c>
      <c r="J281" s="49"/>
      <c r="K281" s="49">
        <v>0</v>
      </c>
      <c r="L281" s="49">
        <v>0</v>
      </c>
      <c r="M281" s="45">
        <v>263</v>
      </c>
    </row>
    <row r="282" spans="1:13" x14ac:dyDescent="0.2">
      <c r="A282" s="11">
        <v>0</v>
      </c>
      <c r="B282" s="74">
        <v>8036</v>
      </c>
      <c r="C282" s="83" t="s">
        <v>75</v>
      </c>
      <c r="D282" s="103">
        <v>0</v>
      </c>
      <c r="E282" s="48">
        <v>0</v>
      </c>
      <c r="F282" s="104" t="s">
        <v>75</v>
      </c>
      <c r="G282" s="49">
        <v>0</v>
      </c>
      <c r="H282" s="105" t="s">
        <v>75</v>
      </c>
      <c r="I282" s="49">
        <v>0</v>
      </c>
      <c r="J282" s="49"/>
      <c r="K282" s="49">
        <v>0</v>
      </c>
      <c r="L282" s="49">
        <v>0</v>
      </c>
      <c r="M282" s="45">
        <v>264</v>
      </c>
    </row>
    <row r="283" spans="1:13" x14ac:dyDescent="0.2">
      <c r="A283" s="11">
        <v>0</v>
      </c>
      <c r="B283" s="74">
        <v>8067</v>
      </c>
      <c r="C283" s="83" t="s">
        <v>75</v>
      </c>
      <c r="D283" s="103">
        <v>0</v>
      </c>
      <c r="E283" s="48">
        <v>0</v>
      </c>
      <c r="F283" s="104" t="s">
        <v>75</v>
      </c>
      <c r="G283" s="49">
        <v>0</v>
      </c>
      <c r="H283" s="105" t="s">
        <v>75</v>
      </c>
      <c r="I283" s="49">
        <v>0</v>
      </c>
      <c r="J283" s="49"/>
      <c r="K283" s="49">
        <v>0</v>
      </c>
      <c r="L283" s="49">
        <v>0</v>
      </c>
      <c r="M283" s="45">
        <v>265</v>
      </c>
    </row>
    <row r="284" spans="1:13" x14ac:dyDescent="0.2">
      <c r="A284" s="11">
        <v>0</v>
      </c>
      <c r="B284" s="74">
        <v>8095</v>
      </c>
      <c r="C284" s="83" t="s">
        <v>75</v>
      </c>
      <c r="D284" s="103">
        <v>0</v>
      </c>
      <c r="E284" s="48">
        <v>0</v>
      </c>
      <c r="F284" s="104" t="s">
        <v>75</v>
      </c>
      <c r="G284" s="49">
        <v>0</v>
      </c>
      <c r="H284" s="105" t="s">
        <v>75</v>
      </c>
      <c r="I284" s="49">
        <v>0</v>
      </c>
      <c r="J284" s="49"/>
      <c r="K284" s="49">
        <v>0</v>
      </c>
      <c r="L284" s="49">
        <v>0</v>
      </c>
      <c r="M284" s="45">
        <v>266</v>
      </c>
    </row>
    <row r="285" spans="1:13" x14ac:dyDescent="0.2">
      <c r="A285" s="11">
        <v>0</v>
      </c>
      <c r="B285" s="74">
        <v>8126</v>
      </c>
      <c r="C285" s="83" t="s">
        <v>75</v>
      </c>
      <c r="D285" s="103">
        <v>0</v>
      </c>
      <c r="E285" s="48">
        <v>0</v>
      </c>
      <c r="F285" s="104" t="s">
        <v>75</v>
      </c>
      <c r="G285" s="49">
        <v>0</v>
      </c>
      <c r="H285" s="105" t="s">
        <v>75</v>
      </c>
      <c r="I285" s="49">
        <v>0</v>
      </c>
      <c r="J285" s="49"/>
      <c r="K285" s="49">
        <v>0</v>
      </c>
      <c r="L285" s="49">
        <v>0</v>
      </c>
      <c r="M285" s="45">
        <v>267</v>
      </c>
    </row>
    <row r="286" spans="1:13" x14ac:dyDescent="0.2">
      <c r="A286" s="11">
        <v>0</v>
      </c>
      <c r="B286" s="74">
        <v>8156</v>
      </c>
      <c r="C286" s="83" t="s">
        <v>75</v>
      </c>
      <c r="D286" s="103">
        <v>0</v>
      </c>
      <c r="E286" s="48">
        <v>0</v>
      </c>
      <c r="F286" s="104" t="s">
        <v>75</v>
      </c>
      <c r="G286" s="49">
        <v>0</v>
      </c>
      <c r="H286" s="105" t="s">
        <v>75</v>
      </c>
      <c r="I286" s="49">
        <v>0</v>
      </c>
      <c r="J286" s="49"/>
      <c r="K286" s="49">
        <v>0</v>
      </c>
      <c r="L286" s="49">
        <v>0</v>
      </c>
      <c r="M286" s="45">
        <v>268</v>
      </c>
    </row>
    <row r="287" spans="1:13" x14ac:dyDescent="0.2">
      <c r="A287" s="11">
        <v>0</v>
      </c>
      <c r="B287" s="74">
        <v>8187</v>
      </c>
      <c r="C287" s="83" t="s">
        <v>75</v>
      </c>
      <c r="D287" s="103">
        <v>0</v>
      </c>
      <c r="E287" s="48">
        <v>0</v>
      </c>
      <c r="F287" s="104" t="s">
        <v>75</v>
      </c>
      <c r="G287" s="49">
        <v>0</v>
      </c>
      <c r="H287" s="105" t="s">
        <v>75</v>
      </c>
      <c r="I287" s="49">
        <v>0</v>
      </c>
      <c r="J287" s="49"/>
      <c r="K287" s="49">
        <v>0</v>
      </c>
      <c r="L287" s="49">
        <v>0</v>
      </c>
      <c r="M287" s="45">
        <v>269</v>
      </c>
    </row>
    <row r="288" spans="1:13" x14ac:dyDescent="0.2">
      <c r="A288" s="11">
        <v>0</v>
      </c>
      <c r="B288" s="74">
        <v>8217</v>
      </c>
      <c r="C288" s="83" t="s">
        <v>75</v>
      </c>
      <c r="D288" s="103">
        <v>0</v>
      </c>
      <c r="E288" s="48">
        <v>0</v>
      </c>
      <c r="F288" s="104" t="s">
        <v>75</v>
      </c>
      <c r="G288" s="49">
        <v>0</v>
      </c>
      <c r="H288" s="105" t="s">
        <v>75</v>
      </c>
      <c r="I288" s="49">
        <v>0</v>
      </c>
      <c r="J288" s="49"/>
      <c r="K288" s="49">
        <v>0</v>
      </c>
      <c r="L288" s="49">
        <v>0</v>
      </c>
      <c r="M288" s="45">
        <v>270</v>
      </c>
    </row>
    <row r="289" spans="1:13" x14ac:dyDescent="0.2">
      <c r="A289" s="11">
        <v>0</v>
      </c>
      <c r="B289" s="74">
        <v>8248</v>
      </c>
      <c r="C289" s="83" t="s">
        <v>75</v>
      </c>
      <c r="D289" s="103">
        <v>0</v>
      </c>
      <c r="E289" s="48">
        <v>0</v>
      </c>
      <c r="F289" s="104" t="s">
        <v>75</v>
      </c>
      <c r="G289" s="49">
        <v>0</v>
      </c>
      <c r="H289" s="105" t="s">
        <v>75</v>
      </c>
      <c r="I289" s="49">
        <v>0</v>
      </c>
      <c r="J289" s="49"/>
      <c r="K289" s="49">
        <v>0</v>
      </c>
      <c r="L289" s="49">
        <v>0</v>
      </c>
      <c r="M289" s="45">
        <v>271</v>
      </c>
    </row>
    <row r="290" spans="1:13" x14ac:dyDescent="0.2">
      <c r="A290" s="11">
        <v>0</v>
      </c>
      <c r="B290" s="74">
        <v>8279</v>
      </c>
      <c r="C290" s="83" t="s">
        <v>75</v>
      </c>
      <c r="D290" s="103">
        <v>0</v>
      </c>
      <c r="E290" s="48">
        <v>0</v>
      </c>
      <c r="F290" s="104" t="s">
        <v>75</v>
      </c>
      <c r="G290" s="49">
        <v>0</v>
      </c>
      <c r="H290" s="105" t="s">
        <v>75</v>
      </c>
      <c r="I290" s="49">
        <v>0</v>
      </c>
      <c r="J290" s="49"/>
      <c r="K290" s="49">
        <v>0</v>
      </c>
      <c r="L290" s="49">
        <v>0</v>
      </c>
      <c r="M290" s="45">
        <v>272</v>
      </c>
    </row>
    <row r="291" spans="1:13" x14ac:dyDescent="0.2">
      <c r="A291" s="11">
        <v>0</v>
      </c>
      <c r="B291" s="74">
        <v>8309</v>
      </c>
      <c r="C291" s="83" t="s">
        <v>75</v>
      </c>
      <c r="D291" s="103">
        <v>0</v>
      </c>
      <c r="E291" s="48">
        <v>0</v>
      </c>
      <c r="F291" s="104" t="s">
        <v>75</v>
      </c>
      <c r="G291" s="49">
        <v>0</v>
      </c>
      <c r="H291" s="105" t="s">
        <v>75</v>
      </c>
      <c r="I291" s="49">
        <v>0</v>
      </c>
      <c r="J291" s="49"/>
      <c r="K291" s="49">
        <v>0</v>
      </c>
      <c r="L291" s="49">
        <v>0</v>
      </c>
      <c r="M291" s="45">
        <v>273</v>
      </c>
    </row>
    <row r="292" spans="1:13" x14ac:dyDescent="0.2">
      <c r="A292" s="11">
        <v>0</v>
      </c>
      <c r="B292" s="74">
        <v>8340</v>
      </c>
      <c r="C292" s="83" t="s">
        <v>75</v>
      </c>
      <c r="D292" s="103">
        <v>0</v>
      </c>
      <c r="E292" s="48">
        <v>0</v>
      </c>
      <c r="F292" s="104" t="s">
        <v>75</v>
      </c>
      <c r="G292" s="49">
        <v>0</v>
      </c>
      <c r="H292" s="105" t="s">
        <v>75</v>
      </c>
      <c r="I292" s="49">
        <v>0</v>
      </c>
      <c r="J292" s="49"/>
      <c r="K292" s="49">
        <v>0</v>
      </c>
      <c r="L292" s="49">
        <v>0</v>
      </c>
      <c r="M292" s="45">
        <v>274</v>
      </c>
    </row>
    <row r="293" spans="1:13" x14ac:dyDescent="0.2">
      <c r="A293" s="11">
        <v>0</v>
      </c>
      <c r="B293" s="74">
        <v>8370</v>
      </c>
      <c r="C293" s="83" t="s">
        <v>75</v>
      </c>
      <c r="D293" s="103">
        <v>0</v>
      </c>
      <c r="E293" s="48">
        <v>0</v>
      </c>
      <c r="F293" s="104" t="s">
        <v>75</v>
      </c>
      <c r="G293" s="49">
        <v>0</v>
      </c>
      <c r="H293" s="105" t="s">
        <v>75</v>
      </c>
      <c r="I293" s="49">
        <v>0</v>
      </c>
      <c r="J293" s="49"/>
      <c r="K293" s="49">
        <v>0</v>
      </c>
      <c r="L293" s="49">
        <v>0</v>
      </c>
      <c r="M293" s="45">
        <v>275</v>
      </c>
    </row>
    <row r="294" spans="1:13" x14ac:dyDescent="0.2">
      <c r="A294" s="11">
        <v>0</v>
      </c>
      <c r="B294" s="74">
        <v>8401</v>
      </c>
      <c r="C294" s="83" t="s">
        <v>75</v>
      </c>
      <c r="D294" s="103">
        <v>0</v>
      </c>
      <c r="E294" s="48">
        <v>0</v>
      </c>
      <c r="F294" s="104" t="s">
        <v>75</v>
      </c>
      <c r="G294" s="49">
        <v>0</v>
      </c>
      <c r="H294" s="105" t="s">
        <v>75</v>
      </c>
      <c r="I294" s="49">
        <v>0</v>
      </c>
      <c r="J294" s="49"/>
      <c r="K294" s="49">
        <v>0</v>
      </c>
      <c r="L294" s="49">
        <v>0</v>
      </c>
      <c r="M294" s="45">
        <v>276</v>
      </c>
    </row>
    <row r="295" spans="1:13" x14ac:dyDescent="0.2">
      <c r="A295" s="11">
        <v>0</v>
      </c>
      <c r="B295" s="74">
        <v>8432</v>
      </c>
      <c r="C295" s="83" t="s">
        <v>75</v>
      </c>
      <c r="D295" s="103">
        <v>0</v>
      </c>
      <c r="E295" s="48">
        <v>0</v>
      </c>
      <c r="F295" s="104" t="s">
        <v>75</v>
      </c>
      <c r="G295" s="49">
        <v>0</v>
      </c>
      <c r="H295" s="105" t="s">
        <v>75</v>
      </c>
      <c r="I295" s="49">
        <v>0</v>
      </c>
      <c r="J295" s="49"/>
      <c r="K295" s="49">
        <v>0</v>
      </c>
      <c r="L295" s="49">
        <v>0</v>
      </c>
      <c r="M295" s="45">
        <v>277</v>
      </c>
    </row>
    <row r="296" spans="1:13" x14ac:dyDescent="0.2">
      <c r="A296" s="11">
        <v>0</v>
      </c>
      <c r="B296" s="74">
        <v>8460</v>
      </c>
      <c r="C296" s="83" t="s">
        <v>75</v>
      </c>
      <c r="D296" s="103">
        <v>0</v>
      </c>
      <c r="E296" s="48">
        <v>0</v>
      </c>
      <c r="F296" s="104" t="s">
        <v>75</v>
      </c>
      <c r="G296" s="49">
        <v>0</v>
      </c>
      <c r="H296" s="105" t="s">
        <v>75</v>
      </c>
      <c r="I296" s="49">
        <v>0</v>
      </c>
      <c r="J296" s="49"/>
      <c r="K296" s="49">
        <v>0</v>
      </c>
      <c r="L296" s="49">
        <v>0</v>
      </c>
      <c r="M296" s="45">
        <v>278</v>
      </c>
    </row>
    <row r="297" spans="1:13" x14ac:dyDescent="0.2">
      <c r="A297" s="11">
        <v>0</v>
      </c>
      <c r="B297" s="74">
        <v>8491</v>
      </c>
      <c r="C297" s="83" t="s">
        <v>75</v>
      </c>
      <c r="D297" s="103">
        <v>0</v>
      </c>
      <c r="E297" s="48">
        <v>0</v>
      </c>
      <c r="F297" s="104" t="s">
        <v>75</v>
      </c>
      <c r="G297" s="49">
        <v>0</v>
      </c>
      <c r="H297" s="105" t="s">
        <v>75</v>
      </c>
      <c r="I297" s="49">
        <v>0</v>
      </c>
      <c r="J297" s="49"/>
      <c r="K297" s="49">
        <v>0</v>
      </c>
      <c r="L297" s="49">
        <v>0</v>
      </c>
      <c r="M297" s="45">
        <v>279</v>
      </c>
    </row>
    <row r="298" spans="1:13" x14ac:dyDescent="0.2">
      <c r="A298" s="11">
        <v>0</v>
      </c>
      <c r="B298" s="74">
        <v>8521</v>
      </c>
      <c r="C298" s="83" t="s">
        <v>75</v>
      </c>
      <c r="D298" s="103">
        <v>0</v>
      </c>
      <c r="E298" s="48">
        <v>0</v>
      </c>
      <c r="F298" s="104" t="s">
        <v>75</v>
      </c>
      <c r="G298" s="49">
        <v>0</v>
      </c>
      <c r="H298" s="105" t="s">
        <v>75</v>
      </c>
      <c r="I298" s="49">
        <v>0</v>
      </c>
      <c r="J298" s="49"/>
      <c r="K298" s="49">
        <v>0</v>
      </c>
      <c r="L298" s="49">
        <v>0</v>
      </c>
      <c r="M298" s="45">
        <v>280</v>
      </c>
    </row>
    <row r="299" spans="1:13" x14ac:dyDescent="0.2">
      <c r="A299" s="11">
        <v>0</v>
      </c>
      <c r="B299" s="74">
        <v>8552</v>
      </c>
      <c r="C299" s="83" t="s">
        <v>75</v>
      </c>
      <c r="D299" s="103">
        <v>0</v>
      </c>
      <c r="E299" s="48">
        <v>0</v>
      </c>
      <c r="F299" s="104" t="s">
        <v>75</v>
      </c>
      <c r="G299" s="49">
        <v>0</v>
      </c>
      <c r="H299" s="105" t="s">
        <v>75</v>
      </c>
      <c r="I299" s="49">
        <v>0</v>
      </c>
      <c r="J299" s="49"/>
      <c r="K299" s="49">
        <v>0</v>
      </c>
      <c r="L299" s="49">
        <v>0</v>
      </c>
      <c r="M299" s="45">
        <v>281</v>
      </c>
    </row>
    <row r="300" spans="1:13" x14ac:dyDescent="0.2">
      <c r="A300" s="11">
        <v>0</v>
      </c>
      <c r="B300" s="74">
        <v>8582</v>
      </c>
      <c r="C300" s="83" t="s">
        <v>75</v>
      </c>
      <c r="D300" s="103">
        <v>0</v>
      </c>
      <c r="E300" s="48">
        <v>0</v>
      </c>
      <c r="F300" s="104" t="s">
        <v>75</v>
      </c>
      <c r="G300" s="49">
        <v>0</v>
      </c>
      <c r="H300" s="105" t="s">
        <v>75</v>
      </c>
      <c r="I300" s="49">
        <v>0</v>
      </c>
      <c r="J300" s="49"/>
      <c r="K300" s="49">
        <v>0</v>
      </c>
      <c r="L300" s="49">
        <v>0</v>
      </c>
      <c r="M300" s="45">
        <v>282</v>
      </c>
    </row>
    <row r="301" spans="1:13" x14ac:dyDescent="0.2">
      <c r="A301" s="11">
        <v>0</v>
      </c>
      <c r="B301" s="74">
        <v>8613</v>
      </c>
      <c r="C301" s="83" t="s">
        <v>75</v>
      </c>
      <c r="D301" s="103">
        <v>0</v>
      </c>
      <c r="E301" s="48">
        <v>0</v>
      </c>
      <c r="F301" s="104" t="s">
        <v>75</v>
      </c>
      <c r="G301" s="49">
        <v>0</v>
      </c>
      <c r="H301" s="105" t="s">
        <v>75</v>
      </c>
      <c r="I301" s="49">
        <v>0</v>
      </c>
      <c r="J301" s="49"/>
      <c r="K301" s="49">
        <v>0</v>
      </c>
      <c r="L301" s="49">
        <v>0</v>
      </c>
      <c r="M301" s="45">
        <v>283</v>
      </c>
    </row>
    <row r="302" spans="1:13" x14ac:dyDescent="0.2">
      <c r="A302" s="11">
        <v>0</v>
      </c>
      <c r="B302" s="74">
        <v>8644</v>
      </c>
      <c r="C302" s="83" t="s">
        <v>75</v>
      </c>
      <c r="D302" s="103">
        <v>0</v>
      </c>
      <c r="E302" s="48">
        <v>0</v>
      </c>
      <c r="F302" s="104" t="s">
        <v>75</v>
      </c>
      <c r="G302" s="49">
        <v>0</v>
      </c>
      <c r="H302" s="105" t="s">
        <v>75</v>
      </c>
      <c r="I302" s="49">
        <v>0</v>
      </c>
      <c r="J302" s="49"/>
      <c r="K302" s="49">
        <v>0</v>
      </c>
      <c r="L302" s="49">
        <v>0</v>
      </c>
      <c r="M302" s="45">
        <v>284</v>
      </c>
    </row>
    <row r="303" spans="1:13" x14ac:dyDescent="0.2">
      <c r="A303" s="11">
        <v>0</v>
      </c>
      <c r="B303" s="74">
        <v>8674</v>
      </c>
      <c r="C303" s="83" t="s">
        <v>75</v>
      </c>
      <c r="D303" s="103">
        <v>0</v>
      </c>
      <c r="E303" s="48">
        <v>0</v>
      </c>
      <c r="F303" s="104" t="s">
        <v>75</v>
      </c>
      <c r="G303" s="49">
        <v>0</v>
      </c>
      <c r="H303" s="105" t="s">
        <v>75</v>
      </c>
      <c r="I303" s="49">
        <v>0</v>
      </c>
      <c r="J303" s="49"/>
      <c r="K303" s="49">
        <v>0</v>
      </c>
      <c r="L303" s="49">
        <v>0</v>
      </c>
      <c r="M303" s="45">
        <v>285</v>
      </c>
    </row>
    <row r="304" spans="1:13" x14ac:dyDescent="0.2">
      <c r="A304" s="11">
        <v>0</v>
      </c>
      <c r="B304" s="74">
        <v>8705</v>
      </c>
      <c r="C304" s="83" t="s">
        <v>75</v>
      </c>
      <c r="D304" s="103">
        <v>0</v>
      </c>
      <c r="E304" s="48">
        <v>0</v>
      </c>
      <c r="F304" s="104" t="s">
        <v>75</v>
      </c>
      <c r="G304" s="49">
        <v>0</v>
      </c>
      <c r="H304" s="105" t="s">
        <v>75</v>
      </c>
      <c r="I304" s="49">
        <v>0</v>
      </c>
      <c r="J304" s="49"/>
      <c r="K304" s="49">
        <v>0</v>
      </c>
      <c r="L304" s="49">
        <v>0</v>
      </c>
      <c r="M304" s="45">
        <v>286</v>
      </c>
    </row>
    <row r="305" spans="1:13" x14ac:dyDescent="0.2">
      <c r="A305" s="11">
        <v>0</v>
      </c>
      <c r="B305" s="74">
        <v>8735</v>
      </c>
      <c r="C305" s="83" t="s">
        <v>75</v>
      </c>
      <c r="D305" s="103">
        <v>0</v>
      </c>
      <c r="E305" s="48">
        <v>0</v>
      </c>
      <c r="F305" s="104" t="s">
        <v>75</v>
      </c>
      <c r="G305" s="49">
        <v>0</v>
      </c>
      <c r="H305" s="105" t="s">
        <v>75</v>
      </c>
      <c r="I305" s="49">
        <v>0</v>
      </c>
      <c r="J305" s="49"/>
      <c r="K305" s="49">
        <v>0</v>
      </c>
      <c r="L305" s="49">
        <v>0</v>
      </c>
      <c r="M305" s="45">
        <v>287</v>
      </c>
    </row>
    <row r="306" spans="1:13" x14ac:dyDescent="0.2">
      <c r="A306" s="11">
        <v>0</v>
      </c>
      <c r="B306" s="74">
        <v>8766</v>
      </c>
      <c r="C306" s="83" t="s">
        <v>75</v>
      </c>
      <c r="D306" s="103">
        <v>0</v>
      </c>
      <c r="E306" s="48">
        <v>0</v>
      </c>
      <c r="F306" s="104" t="s">
        <v>75</v>
      </c>
      <c r="G306" s="49">
        <v>0</v>
      </c>
      <c r="H306" s="105" t="s">
        <v>75</v>
      </c>
      <c r="I306" s="49">
        <v>0</v>
      </c>
      <c r="J306" s="49"/>
      <c r="K306" s="49">
        <v>0</v>
      </c>
      <c r="L306" s="49">
        <v>0</v>
      </c>
      <c r="M306" s="45">
        <v>288</v>
      </c>
    </row>
    <row r="307" spans="1:13" x14ac:dyDescent="0.2">
      <c r="A307" s="11">
        <v>0</v>
      </c>
      <c r="B307" s="74">
        <v>8797</v>
      </c>
      <c r="C307" s="83" t="s">
        <v>75</v>
      </c>
      <c r="D307" s="103">
        <v>0</v>
      </c>
      <c r="E307" s="48">
        <v>0</v>
      </c>
      <c r="F307" s="104" t="s">
        <v>75</v>
      </c>
      <c r="G307" s="49">
        <v>0</v>
      </c>
      <c r="H307" s="105" t="s">
        <v>75</v>
      </c>
      <c r="I307" s="49">
        <v>0</v>
      </c>
      <c r="J307" s="49"/>
      <c r="K307" s="49">
        <v>0</v>
      </c>
      <c r="L307" s="49">
        <v>0</v>
      </c>
      <c r="M307" s="45">
        <v>289</v>
      </c>
    </row>
    <row r="308" spans="1:13" x14ac:dyDescent="0.2">
      <c r="A308" s="11">
        <v>0</v>
      </c>
      <c r="B308" s="74">
        <v>8826</v>
      </c>
      <c r="C308" s="83" t="s">
        <v>75</v>
      </c>
      <c r="D308" s="103">
        <v>0</v>
      </c>
      <c r="E308" s="48">
        <v>0</v>
      </c>
      <c r="F308" s="104" t="s">
        <v>75</v>
      </c>
      <c r="G308" s="49">
        <v>0</v>
      </c>
      <c r="H308" s="105" t="s">
        <v>75</v>
      </c>
      <c r="I308" s="49">
        <v>0</v>
      </c>
      <c r="J308" s="49"/>
      <c r="K308" s="49">
        <v>0</v>
      </c>
      <c r="L308" s="49">
        <v>0</v>
      </c>
      <c r="M308" s="45">
        <v>290</v>
      </c>
    </row>
    <row r="309" spans="1:13" x14ac:dyDescent="0.2">
      <c r="A309" s="11">
        <v>0</v>
      </c>
      <c r="B309" s="74">
        <v>8857</v>
      </c>
      <c r="C309" s="83" t="s">
        <v>75</v>
      </c>
      <c r="D309" s="103">
        <v>0</v>
      </c>
      <c r="E309" s="48">
        <v>0</v>
      </c>
      <c r="F309" s="104" t="s">
        <v>75</v>
      </c>
      <c r="G309" s="49">
        <v>0</v>
      </c>
      <c r="H309" s="105" t="s">
        <v>75</v>
      </c>
      <c r="I309" s="49">
        <v>0</v>
      </c>
      <c r="J309" s="49"/>
      <c r="K309" s="49">
        <v>0</v>
      </c>
      <c r="L309" s="49">
        <v>0</v>
      </c>
      <c r="M309" s="45">
        <v>291</v>
      </c>
    </row>
    <row r="310" spans="1:13" x14ac:dyDescent="0.2">
      <c r="A310" s="11">
        <v>0</v>
      </c>
      <c r="B310" s="74">
        <v>8887</v>
      </c>
      <c r="C310" s="83" t="s">
        <v>75</v>
      </c>
      <c r="D310" s="103">
        <v>0</v>
      </c>
      <c r="E310" s="48">
        <v>0</v>
      </c>
      <c r="F310" s="104" t="s">
        <v>75</v>
      </c>
      <c r="G310" s="49">
        <v>0</v>
      </c>
      <c r="H310" s="105" t="s">
        <v>75</v>
      </c>
      <c r="I310" s="49">
        <v>0</v>
      </c>
      <c r="J310" s="49"/>
      <c r="K310" s="49">
        <v>0</v>
      </c>
      <c r="L310" s="49">
        <v>0</v>
      </c>
      <c r="M310" s="45">
        <v>292</v>
      </c>
    </row>
    <row r="311" spans="1:13" x14ac:dyDescent="0.2">
      <c r="A311" s="11">
        <v>0</v>
      </c>
      <c r="B311" s="74">
        <v>8918</v>
      </c>
      <c r="C311" s="83" t="s">
        <v>75</v>
      </c>
      <c r="D311" s="103">
        <v>0</v>
      </c>
      <c r="E311" s="48">
        <v>0</v>
      </c>
      <c r="F311" s="104" t="s">
        <v>75</v>
      </c>
      <c r="G311" s="49">
        <v>0</v>
      </c>
      <c r="H311" s="105" t="s">
        <v>75</v>
      </c>
      <c r="I311" s="49">
        <v>0</v>
      </c>
      <c r="J311" s="49"/>
      <c r="K311" s="49">
        <v>0</v>
      </c>
      <c r="L311" s="49">
        <v>0</v>
      </c>
      <c r="M311" s="45">
        <v>293</v>
      </c>
    </row>
    <row r="312" spans="1:13" x14ac:dyDescent="0.2">
      <c r="A312" s="11">
        <v>0</v>
      </c>
      <c r="B312" s="74">
        <v>8948</v>
      </c>
      <c r="C312" s="83" t="s">
        <v>75</v>
      </c>
      <c r="D312" s="103">
        <v>0</v>
      </c>
      <c r="E312" s="48">
        <v>0</v>
      </c>
      <c r="F312" s="104" t="s">
        <v>75</v>
      </c>
      <c r="G312" s="49">
        <v>0</v>
      </c>
      <c r="H312" s="105" t="s">
        <v>75</v>
      </c>
      <c r="I312" s="49">
        <v>0</v>
      </c>
      <c r="J312" s="49"/>
      <c r="K312" s="49">
        <v>0</v>
      </c>
      <c r="L312" s="49">
        <v>0</v>
      </c>
      <c r="M312" s="45">
        <v>294</v>
      </c>
    </row>
    <row r="313" spans="1:13" x14ac:dyDescent="0.2">
      <c r="A313" s="11">
        <v>0</v>
      </c>
      <c r="B313" s="74">
        <v>8979</v>
      </c>
      <c r="C313" s="83" t="s">
        <v>75</v>
      </c>
      <c r="D313" s="103">
        <v>0</v>
      </c>
      <c r="E313" s="48">
        <v>0</v>
      </c>
      <c r="F313" s="104" t="s">
        <v>75</v>
      </c>
      <c r="G313" s="49">
        <v>0</v>
      </c>
      <c r="H313" s="105" t="s">
        <v>75</v>
      </c>
      <c r="I313" s="49">
        <v>0</v>
      </c>
      <c r="J313" s="49"/>
      <c r="K313" s="49">
        <v>0</v>
      </c>
      <c r="L313" s="49">
        <v>0</v>
      </c>
      <c r="M313" s="45">
        <v>295</v>
      </c>
    </row>
    <row r="314" spans="1:13" x14ac:dyDescent="0.2">
      <c r="A314" s="11">
        <v>0</v>
      </c>
      <c r="B314" s="74">
        <v>9010</v>
      </c>
      <c r="C314" s="83" t="s">
        <v>75</v>
      </c>
      <c r="D314" s="103">
        <v>0</v>
      </c>
      <c r="E314" s="48">
        <v>0</v>
      </c>
      <c r="F314" s="104" t="s">
        <v>75</v>
      </c>
      <c r="G314" s="49">
        <v>0</v>
      </c>
      <c r="H314" s="105" t="s">
        <v>75</v>
      </c>
      <c r="I314" s="49">
        <v>0</v>
      </c>
      <c r="J314" s="49"/>
      <c r="K314" s="49">
        <v>0</v>
      </c>
      <c r="L314" s="49">
        <v>0</v>
      </c>
      <c r="M314" s="45">
        <v>296</v>
      </c>
    </row>
    <row r="315" spans="1:13" x14ac:dyDescent="0.2">
      <c r="A315" s="11">
        <v>0</v>
      </c>
      <c r="B315" s="74">
        <v>9040</v>
      </c>
      <c r="C315" s="83" t="s">
        <v>75</v>
      </c>
      <c r="D315" s="103">
        <v>0</v>
      </c>
      <c r="E315" s="48">
        <v>0</v>
      </c>
      <c r="F315" s="104" t="s">
        <v>75</v>
      </c>
      <c r="G315" s="49">
        <v>0</v>
      </c>
      <c r="H315" s="105" t="s">
        <v>75</v>
      </c>
      <c r="I315" s="49">
        <v>0</v>
      </c>
      <c r="J315" s="49"/>
      <c r="K315" s="49">
        <v>0</v>
      </c>
      <c r="L315" s="49">
        <v>0</v>
      </c>
      <c r="M315" s="45">
        <v>297</v>
      </c>
    </row>
    <row r="316" spans="1:13" x14ac:dyDescent="0.2">
      <c r="A316" s="11">
        <v>0</v>
      </c>
      <c r="B316" s="74">
        <v>9071</v>
      </c>
      <c r="C316" s="83" t="s">
        <v>75</v>
      </c>
      <c r="D316" s="103">
        <v>0</v>
      </c>
      <c r="E316" s="48">
        <v>0</v>
      </c>
      <c r="F316" s="104" t="s">
        <v>75</v>
      </c>
      <c r="G316" s="49">
        <v>0</v>
      </c>
      <c r="H316" s="105" t="s">
        <v>75</v>
      </c>
      <c r="I316" s="49">
        <v>0</v>
      </c>
      <c r="J316" s="49"/>
      <c r="K316" s="49">
        <v>0</v>
      </c>
      <c r="L316" s="49">
        <v>0</v>
      </c>
      <c r="M316" s="45">
        <v>298</v>
      </c>
    </row>
    <row r="317" spans="1:13" x14ac:dyDescent="0.2">
      <c r="A317" s="11">
        <v>0</v>
      </c>
      <c r="B317" s="74">
        <v>9101</v>
      </c>
      <c r="C317" s="83" t="s">
        <v>75</v>
      </c>
      <c r="D317" s="103">
        <v>0</v>
      </c>
      <c r="E317" s="48">
        <v>0</v>
      </c>
      <c r="F317" s="104" t="s">
        <v>75</v>
      </c>
      <c r="G317" s="49">
        <v>0</v>
      </c>
      <c r="H317" s="105" t="s">
        <v>75</v>
      </c>
      <c r="I317" s="49">
        <v>0</v>
      </c>
      <c r="J317" s="49"/>
      <c r="K317" s="49">
        <v>0</v>
      </c>
      <c r="L317" s="49">
        <v>0</v>
      </c>
      <c r="M317" s="45">
        <v>299</v>
      </c>
    </row>
    <row r="318" spans="1:13" x14ac:dyDescent="0.2">
      <c r="A318" s="11">
        <v>0</v>
      </c>
      <c r="B318" s="74">
        <v>9132</v>
      </c>
      <c r="C318" s="83" t="s">
        <v>75</v>
      </c>
      <c r="D318" s="103">
        <v>0</v>
      </c>
      <c r="E318" s="48">
        <v>0</v>
      </c>
      <c r="F318" s="104" t="s">
        <v>75</v>
      </c>
      <c r="G318" s="49">
        <v>0</v>
      </c>
      <c r="H318" s="105" t="s">
        <v>75</v>
      </c>
      <c r="I318" s="49">
        <v>0</v>
      </c>
      <c r="J318" s="49"/>
      <c r="K318" s="49">
        <v>0</v>
      </c>
      <c r="L318" s="49">
        <v>0</v>
      </c>
      <c r="M318" s="45">
        <v>300</v>
      </c>
    </row>
    <row r="319" spans="1:13" x14ac:dyDescent="0.2">
      <c r="A319" s="11">
        <v>0</v>
      </c>
      <c r="B319" s="74">
        <v>9163</v>
      </c>
      <c r="C319" s="83" t="s">
        <v>75</v>
      </c>
      <c r="D319" s="103">
        <v>0</v>
      </c>
      <c r="E319" s="48">
        <v>0</v>
      </c>
      <c r="F319" s="104" t="s">
        <v>75</v>
      </c>
      <c r="G319" s="49">
        <v>0</v>
      </c>
      <c r="H319" s="105" t="s">
        <v>75</v>
      </c>
      <c r="I319" s="49">
        <v>0</v>
      </c>
      <c r="J319" s="49"/>
      <c r="K319" s="49">
        <v>0</v>
      </c>
      <c r="L319" s="49">
        <v>0</v>
      </c>
      <c r="M319" s="45">
        <v>301</v>
      </c>
    </row>
    <row r="320" spans="1:13" x14ac:dyDescent="0.2">
      <c r="A320" s="11">
        <v>0</v>
      </c>
      <c r="B320" s="74">
        <v>9191</v>
      </c>
      <c r="C320" s="83" t="s">
        <v>75</v>
      </c>
      <c r="D320" s="103">
        <v>0</v>
      </c>
      <c r="E320" s="48">
        <v>0</v>
      </c>
      <c r="F320" s="104" t="s">
        <v>75</v>
      </c>
      <c r="G320" s="49">
        <v>0</v>
      </c>
      <c r="H320" s="105" t="s">
        <v>75</v>
      </c>
      <c r="I320" s="49">
        <v>0</v>
      </c>
      <c r="J320" s="49"/>
      <c r="K320" s="49">
        <v>0</v>
      </c>
      <c r="L320" s="49">
        <v>0</v>
      </c>
      <c r="M320" s="45">
        <v>302</v>
      </c>
    </row>
    <row r="321" spans="1:13" x14ac:dyDescent="0.2">
      <c r="A321" s="11">
        <v>0</v>
      </c>
      <c r="B321" s="74">
        <v>9222</v>
      </c>
      <c r="C321" s="83" t="s">
        <v>75</v>
      </c>
      <c r="D321" s="103">
        <v>0</v>
      </c>
      <c r="E321" s="48">
        <v>0</v>
      </c>
      <c r="F321" s="104" t="s">
        <v>75</v>
      </c>
      <c r="G321" s="49">
        <v>0</v>
      </c>
      <c r="H321" s="105" t="s">
        <v>75</v>
      </c>
      <c r="I321" s="49">
        <v>0</v>
      </c>
      <c r="J321" s="49"/>
      <c r="K321" s="49">
        <v>0</v>
      </c>
      <c r="L321" s="49">
        <v>0</v>
      </c>
      <c r="M321" s="45">
        <v>303</v>
      </c>
    </row>
    <row r="322" spans="1:13" x14ac:dyDescent="0.2">
      <c r="A322" s="11">
        <v>0</v>
      </c>
      <c r="B322" s="74">
        <v>9252</v>
      </c>
      <c r="C322" s="83" t="s">
        <v>75</v>
      </c>
      <c r="D322" s="103">
        <v>0</v>
      </c>
      <c r="E322" s="48">
        <v>0</v>
      </c>
      <c r="F322" s="104" t="s">
        <v>75</v>
      </c>
      <c r="G322" s="49">
        <v>0</v>
      </c>
      <c r="H322" s="105" t="s">
        <v>75</v>
      </c>
      <c r="I322" s="49">
        <v>0</v>
      </c>
      <c r="J322" s="49"/>
      <c r="K322" s="49">
        <v>0</v>
      </c>
      <c r="L322" s="49">
        <v>0</v>
      </c>
      <c r="M322" s="45">
        <v>304</v>
      </c>
    </row>
    <row r="323" spans="1:13" x14ac:dyDescent="0.2">
      <c r="A323" s="11">
        <v>0</v>
      </c>
      <c r="B323" s="74">
        <v>9283</v>
      </c>
      <c r="C323" s="83" t="s">
        <v>75</v>
      </c>
      <c r="D323" s="103">
        <v>0</v>
      </c>
      <c r="E323" s="48">
        <v>0</v>
      </c>
      <c r="F323" s="104" t="s">
        <v>75</v>
      </c>
      <c r="G323" s="49">
        <v>0</v>
      </c>
      <c r="H323" s="105" t="s">
        <v>75</v>
      </c>
      <c r="I323" s="49">
        <v>0</v>
      </c>
      <c r="J323" s="49"/>
      <c r="K323" s="49">
        <v>0</v>
      </c>
      <c r="L323" s="49">
        <v>0</v>
      </c>
      <c r="M323" s="45">
        <v>305</v>
      </c>
    </row>
    <row r="324" spans="1:13" x14ac:dyDescent="0.2">
      <c r="A324" s="11">
        <v>0</v>
      </c>
      <c r="B324" s="74">
        <v>9313</v>
      </c>
      <c r="C324" s="83" t="s">
        <v>75</v>
      </c>
      <c r="D324" s="103">
        <v>0</v>
      </c>
      <c r="E324" s="48">
        <v>0</v>
      </c>
      <c r="F324" s="104" t="s">
        <v>75</v>
      </c>
      <c r="G324" s="49">
        <v>0</v>
      </c>
      <c r="H324" s="105" t="s">
        <v>75</v>
      </c>
      <c r="I324" s="49">
        <v>0</v>
      </c>
      <c r="J324" s="49"/>
      <c r="K324" s="49">
        <v>0</v>
      </c>
      <c r="L324" s="49">
        <v>0</v>
      </c>
      <c r="M324" s="45">
        <v>306</v>
      </c>
    </row>
    <row r="325" spans="1:13" x14ac:dyDescent="0.2">
      <c r="A325" s="11">
        <v>0</v>
      </c>
      <c r="B325" s="74">
        <v>9344</v>
      </c>
      <c r="C325" s="83" t="s">
        <v>75</v>
      </c>
      <c r="D325" s="103">
        <v>0</v>
      </c>
      <c r="E325" s="48">
        <v>0</v>
      </c>
      <c r="F325" s="104" t="s">
        <v>75</v>
      </c>
      <c r="G325" s="49">
        <v>0</v>
      </c>
      <c r="H325" s="105" t="s">
        <v>75</v>
      </c>
      <c r="I325" s="49">
        <v>0</v>
      </c>
      <c r="J325" s="49"/>
      <c r="K325" s="49">
        <v>0</v>
      </c>
      <c r="L325" s="49">
        <v>0</v>
      </c>
      <c r="M325" s="45">
        <v>307</v>
      </c>
    </row>
    <row r="326" spans="1:13" x14ac:dyDescent="0.2">
      <c r="A326" s="11">
        <v>0</v>
      </c>
      <c r="B326" s="74">
        <v>9375</v>
      </c>
      <c r="C326" s="83" t="s">
        <v>75</v>
      </c>
      <c r="D326" s="103">
        <v>0</v>
      </c>
      <c r="E326" s="48">
        <v>0</v>
      </c>
      <c r="F326" s="104" t="s">
        <v>75</v>
      </c>
      <c r="G326" s="49">
        <v>0</v>
      </c>
      <c r="H326" s="105" t="s">
        <v>75</v>
      </c>
      <c r="I326" s="49">
        <v>0</v>
      </c>
      <c r="J326" s="49"/>
      <c r="K326" s="49">
        <v>0</v>
      </c>
      <c r="L326" s="49">
        <v>0</v>
      </c>
      <c r="M326" s="45">
        <v>308</v>
      </c>
    </row>
    <row r="327" spans="1:13" x14ac:dyDescent="0.2">
      <c r="A327" s="11">
        <v>0</v>
      </c>
      <c r="B327" s="74">
        <v>9405</v>
      </c>
      <c r="C327" s="83" t="s">
        <v>75</v>
      </c>
      <c r="D327" s="103">
        <v>0</v>
      </c>
      <c r="E327" s="48">
        <v>0</v>
      </c>
      <c r="F327" s="104" t="s">
        <v>75</v>
      </c>
      <c r="G327" s="49">
        <v>0</v>
      </c>
      <c r="H327" s="105" t="s">
        <v>75</v>
      </c>
      <c r="I327" s="49">
        <v>0</v>
      </c>
      <c r="J327" s="49"/>
      <c r="K327" s="49">
        <v>0</v>
      </c>
      <c r="L327" s="49">
        <v>0</v>
      </c>
      <c r="M327" s="45">
        <v>309</v>
      </c>
    </row>
    <row r="328" spans="1:13" x14ac:dyDescent="0.2">
      <c r="A328" s="11">
        <v>0</v>
      </c>
      <c r="B328" s="74">
        <v>9436</v>
      </c>
      <c r="C328" s="83" t="s">
        <v>75</v>
      </c>
      <c r="D328" s="103">
        <v>0</v>
      </c>
      <c r="E328" s="48">
        <v>0</v>
      </c>
      <c r="F328" s="104" t="s">
        <v>75</v>
      </c>
      <c r="G328" s="49">
        <v>0</v>
      </c>
      <c r="H328" s="105" t="s">
        <v>75</v>
      </c>
      <c r="I328" s="49">
        <v>0</v>
      </c>
      <c r="J328" s="49"/>
      <c r="K328" s="49">
        <v>0</v>
      </c>
      <c r="L328" s="49">
        <v>0</v>
      </c>
      <c r="M328" s="45">
        <v>310</v>
      </c>
    </row>
    <row r="329" spans="1:13" x14ac:dyDescent="0.2">
      <c r="A329" s="11">
        <v>0</v>
      </c>
      <c r="B329" s="74">
        <v>9466</v>
      </c>
      <c r="C329" s="83" t="s">
        <v>75</v>
      </c>
      <c r="D329" s="103">
        <v>0</v>
      </c>
      <c r="E329" s="48">
        <v>0</v>
      </c>
      <c r="F329" s="104" t="s">
        <v>75</v>
      </c>
      <c r="G329" s="49">
        <v>0</v>
      </c>
      <c r="H329" s="105" t="s">
        <v>75</v>
      </c>
      <c r="I329" s="49">
        <v>0</v>
      </c>
      <c r="J329" s="49"/>
      <c r="K329" s="49">
        <v>0</v>
      </c>
      <c r="L329" s="49">
        <v>0</v>
      </c>
      <c r="M329" s="45">
        <v>311</v>
      </c>
    </row>
    <row r="330" spans="1:13" x14ac:dyDescent="0.2">
      <c r="A330" s="11">
        <v>0</v>
      </c>
      <c r="B330" s="74">
        <v>9497</v>
      </c>
      <c r="C330" s="83" t="s">
        <v>75</v>
      </c>
      <c r="D330" s="103">
        <v>0</v>
      </c>
      <c r="E330" s="48">
        <v>0</v>
      </c>
      <c r="F330" s="104" t="s">
        <v>75</v>
      </c>
      <c r="G330" s="49">
        <v>0</v>
      </c>
      <c r="H330" s="105" t="s">
        <v>75</v>
      </c>
      <c r="I330" s="49">
        <v>0</v>
      </c>
      <c r="J330" s="49"/>
      <c r="K330" s="49">
        <v>0</v>
      </c>
      <c r="L330" s="49">
        <v>0</v>
      </c>
      <c r="M330" s="45">
        <v>312</v>
      </c>
    </row>
    <row r="331" spans="1:13" x14ac:dyDescent="0.2">
      <c r="A331" s="11">
        <v>0</v>
      </c>
      <c r="B331" s="74">
        <v>9528</v>
      </c>
      <c r="C331" s="83" t="s">
        <v>75</v>
      </c>
      <c r="D331" s="103">
        <v>0</v>
      </c>
      <c r="E331" s="48">
        <v>0</v>
      </c>
      <c r="F331" s="104" t="s">
        <v>75</v>
      </c>
      <c r="G331" s="49">
        <v>0</v>
      </c>
      <c r="H331" s="105" t="s">
        <v>75</v>
      </c>
      <c r="I331" s="49">
        <v>0</v>
      </c>
      <c r="J331" s="49"/>
      <c r="K331" s="49">
        <v>0</v>
      </c>
      <c r="L331" s="49">
        <v>0</v>
      </c>
      <c r="M331" s="45">
        <v>313</v>
      </c>
    </row>
    <row r="332" spans="1:13" x14ac:dyDescent="0.2">
      <c r="A332" s="11">
        <v>0</v>
      </c>
      <c r="B332" s="74">
        <v>9556</v>
      </c>
      <c r="C332" s="83" t="s">
        <v>75</v>
      </c>
      <c r="D332" s="103">
        <v>0</v>
      </c>
      <c r="E332" s="48">
        <v>0</v>
      </c>
      <c r="F332" s="104" t="s">
        <v>75</v>
      </c>
      <c r="G332" s="49">
        <v>0</v>
      </c>
      <c r="H332" s="105" t="s">
        <v>75</v>
      </c>
      <c r="I332" s="49">
        <v>0</v>
      </c>
      <c r="J332" s="49"/>
      <c r="K332" s="49">
        <v>0</v>
      </c>
      <c r="L332" s="49">
        <v>0</v>
      </c>
      <c r="M332" s="45">
        <v>314</v>
      </c>
    </row>
    <row r="333" spans="1:13" x14ac:dyDescent="0.2">
      <c r="A333" s="11">
        <v>0</v>
      </c>
      <c r="B333" s="74">
        <v>9587</v>
      </c>
      <c r="C333" s="83" t="s">
        <v>75</v>
      </c>
      <c r="D333" s="103">
        <v>0</v>
      </c>
      <c r="E333" s="48">
        <v>0</v>
      </c>
      <c r="F333" s="104" t="s">
        <v>75</v>
      </c>
      <c r="G333" s="49">
        <v>0</v>
      </c>
      <c r="H333" s="105" t="s">
        <v>75</v>
      </c>
      <c r="I333" s="49">
        <v>0</v>
      </c>
      <c r="J333" s="49"/>
      <c r="K333" s="49">
        <v>0</v>
      </c>
      <c r="L333" s="49">
        <v>0</v>
      </c>
      <c r="M333" s="45">
        <v>315</v>
      </c>
    </row>
    <row r="334" spans="1:13" x14ac:dyDescent="0.2">
      <c r="A334" s="11">
        <v>0</v>
      </c>
      <c r="B334" s="74">
        <v>9617</v>
      </c>
      <c r="C334" s="83" t="s">
        <v>75</v>
      </c>
      <c r="D334" s="103">
        <v>0</v>
      </c>
      <c r="E334" s="48">
        <v>0</v>
      </c>
      <c r="F334" s="104" t="s">
        <v>75</v>
      </c>
      <c r="G334" s="49">
        <v>0</v>
      </c>
      <c r="H334" s="105" t="s">
        <v>75</v>
      </c>
      <c r="I334" s="49">
        <v>0</v>
      </c>
      <c r="J334" s="49"/>
      <c r="K334" s="49">
        <v>0</v>
      </c>
      <c r="L334" s="49">
        <v>0</v>
      </c>
      <c r="M334" s="45">
        <v>316</v>
      </c>
    </row>
    <row r="335" spans="1:13" x14ac:dyDescent="0.2">
      <c r="A335" s="11">
        <v>0</v>
      </c>
      <c r="B335" s="74">
        <v>9648</v>
      </c>
      <c r="C335" s="83" t="s">
        <v>75</v>
      </c>
      <c r="D335" s="103">
        <v>0</v>
      </c>
      <c r="E335" s="48">
        <v>0</v>
      </c>
      <c r="F335" s="104" t="s">
        <v>75</v>
      </c>
      <c r="G335" s="49">
        <v>0</v>
      </c>
      <c r="H335" s="105" t="s">
        <v>75</v>
      </c>
      <c r="I335" s="49">
        <v>0</v>
      </c>
      <c r="J335" s="49"/>
      <c r="K335" s="49">
        <v>0</v>
      </c>
      <c r="L335" s="49">
        <v>0</v>
      </c>
      <c r="M335" s="45">
        <v>317</v>
      </c>
    </row>
    <row r="336" spans="1:13" x14ac:dyDescent="0.2">
      <c r="A336" s="11">
        <v>0</v>
      </c>
      <c r="B336" s="74">
        <v>9678</v>
      </c>
      <c r="C336" s="83" t="s">
        <v>75</v>
      </c>
      <c r="D336" s="103">
        <v>0</v>
      </c>
      <c r="E336" s="48">
        <v>0</v>
      </c>
      <c r="F336" s="104" t="s">
        <v>75</v>
      </c>
      <c r="G336" s="49">
        <v>0</v>
      </c>
      <c r="H336" s="105" t="s">
        <v>75</v>
      </c>
      <c r="I336" s="49">
        <v>0</v>
      </c>
      <c r="J336" s="49"/>
      <c r="K336" s="49">
        <v>0</v>
      </c>
      <c r="L336" s="49">
        <v>0</v>
      </c>
      <c r="M336" s="45">
        <v>318</v>
      </c>
    </row>
    <row r="337" spans="1:15" x14ac:dyDescent="0.2">
      <c r="A337" s="11">
        <v>0</v>
      </c>
      <c r="B337" s="74">
        <v>9709</v>
      </c>
      <c r="C337" s="83" t="s">
        <v>75</v>
      </c>
      <c r="D337" s="103">
        <v>0</v>
      </c>
      <c r="E337" s="48">
        <v>0</v>
      </c>
      <c r="F337" s="104" t="s">
        <v>75</v>
      </c>
      <c r="G337" s="49">
        <v>0</v>
      </c>
      <c r="H337" s="105" t="s">
        <v>75</v>
      </c>
      <c r="I337" s="49">
        <v>0</v>
      </c>
      <c r="J337" s="49"/>
      <c r="K337" s="49">
        <v>0</v>
      </c>
      <c r="L337" s="49">
        <v>0</v>
      </c>
      <c r="M337" s="45">
        <v>319</v>
      </c>
    </row>
    <row r="338" spans="1:15" x14ac:dyDescent="0.2">
      <c r="A338" s="11">
        <v>0</v>
      </c>
      <c r="B338" s="74">
        <v>9740</v>
      </c>
      <c r="C338" s="83" t="s">
        <v>75</v>
      </c>
      <c r="D338" s="103">
        <v>0</v>
      </c>
      <c r="E338" s="48">
        <v>0</v>
      </c>
      <c r="F338" s="104" t="s">
        <v>75</v>
      </c>
      <c r="G338" s="49">
        <v>0</v>
      </c>
      <c r="H338" s="105" t="s">
        <v>75</v>
      </c>
      <c r="I338" s="49">
        <v>0</v>
      </c>
      <c r="J338" s="49"/>
      <c r="K338" s="49">
        <v>0</v>
      </c>
      <c r="L338" s="49">
        <v>0</v>
      </c>
      <c r="M338" s="45">
        <v>320</v>
      </c>
    </row>
    <row r="339" spans="1:15" x14ac:dyDescent="0.2">
      <c r="A339" s="11">
        <v>0</v>
      </c>
      <c r="B339" s="74">
        <v>9770</v>
      </c>
      <c r="C339" s="83" t="s">
        <v>75</v>
      </c>
      <c r="D339" s="103">
        <v>0</v>
      </c>
      <c r="E339" s="48">
        <v>0</v>
      </c>
      <c r="F339" s="104" t="s">
        <v>75</v>
      </c>
      <c r="G339" s="49">
        <v>0</v>
      </c>
      <c r="H339" s="105" t="s">
        <v>75</v>
      </c>
      <c r="I339" s="49">
        <v>0</v>
      </c>
      <c r="J339" s="49"/>
      <c r="K339" s="49">
        <v>0</v>
      </c>
      <c r="L339" s="49">
        <v>0</v>
      </c>
      <c r="M339" s="45">
        <v>321</v>
      </c>
    </row>
    <row r="340" spans="1:15" x14ac:dyDescent="0.2">
      <c r="A340" s="11">
        <v>0</v>
      </c>
      <c r="B340" s="74">
        <v>9801</v>
      </c>
      <c r="C340" s="83" t="s">
        <v>75</v>
      </c>
      <c r="D340" s="103">
        <v>0</v>
      </c>
      <c r="E340" s="48">
        <v>0</v>
      </c>
      <c r="F340" s="104" t="s">
        <v>75</v>
      </c>
      <c r="G340" s="49">
        <v>0</v>
      </c>
      <c r="H340" s="105" t="s">
        <v>75</v>
      </c>
      <c r="I340" s="49">
        <v>0</v>
      </c>
      <c r="J340" s="49"/>
      <c r="K340" s="49">
        <v>0</v>
      </c>
      <c r="L340" s="49">
        <v>0</v>
      </c>
      <c r="M340" s="45">
        <v>322</v>
      </c>
    </row>
    <row r="341" spans="1:15" x14ac:dyDescent="0.2">
      <c r="A341" s="11">
        <v>0</v>
      </c>
      <c r="B341" s="74">
        <v>9831</v>
      </c>
      <c r="C341" s="83" t="s">
        <v>75</v>
      </c>
      <c r="D341" s="103">
        <v>0</v>
      </c>
      <c r="E341" s="48">
        <v>0</v>
      </c>
      <c r="F341" s="104" t="s">
        <v>75</v>
      </c>
      <c r="G341" s="49">
        <v>0</v>
      </c>
      <c r="H341" s="105" t="s">
        <v>75</v>
      </c>
      <c r="I341" s="49">
        <v>0</v>
      </c>
      <c r="J341" s="49"/>
      <c r="K341" s="49">
        <v>0</v>
      </c>
      <c r="L341" s="49">
        <v>0</v>
      </c>
      <c r="M341" s="45">
        <v>323</v>
      </c>
    </row>
    <row r="342" spans="1:15" x14ac:dyDescent="0.2">
      <c r="A342" s="11">
        <v>0</v>
      </c>
      <c r="B342" s="74">
        <v>9862</v>
      </c>
      <c r="C342" s="83" t="s">
        <v>75</v>
      </c>
      <c r="D342" s="103">
        <v>0</v>
      </c>
      <c r="E342" s="48">
        <v>0</v>
      </c>
      <c r="F342" s="104" t="s">
        <v>75</v>
      </c>
      <c r="G342" s="49">
        <v>0</v>
      </c>
      <c r="H342" s="105" t="s">
        <v>75</v>
      </c>
      <c r="I342" s="49">
        <v>0</v>
      </c>
      <c r="J342" s="49"/>
      <c r="K342" s="49">
        <v>0</v>
      </c>
      <c r="L342" s="49">
        <v>0</v>
      </c>
      <c r="M342" s="45">
        <v>324</v>
      </c>
    </row>
    <row r="343" spans="1:15" x14ac:dyDescent="0.2">
      <c r="A343" s="11">
        <v>0</v>
      </c>
      <c r="B343" s="74">
        <v>9893</v>
      </c>
      <c r="C343" s="83" t="s">
        <v>75</v>
      </c>
      <c r="D343" s="103">
        <v>0</v>
      </c>
      <c r="E343" s="48">
        <v>0</v>
      </c>
      <c r="F343" s="104" t="s">
        <v>75</v>
      </c>
      <c r="G343" s="49">
        <v>0</v>
      </c>
      <c r="H343" s="105" t="s">
        <v>75</v>
      </c>
      <c r="I343" s="49">
        <v>0</v>
      </c>
      <c r="J343" s="49"/>
      <c r="K343" s="49">
        <v>0</v>
      </c>
      <c r="L343" s="49">
        <v>0</v>
      </c>
      <c r="M343" s="45">
        <v>325</v>
      </c>
    </row>
    <row r="344" spans="1:15" x14ac:dyDescent="0.2">
      <c r="A344" s="11">
        <v>0</v>
      </c>
      <c r="B344" s="74">
        <v>9921</v>
      </c>
      <c r="C344" s="83" t="s">
        <v>75</v>
      </c>
      <c r="D344" s="103">
        <v>0</v>
      </c>
      <c r="E344" s="48">
        <v>0</v>
      </c>
      <c r="F344" s="104" t="s">
        <v>75</v>
      </c>
      <c r="G344" s="49">
        <v>0</v>
      </c>
      <c r="H344" s="105" t="s">
        <v>75</v>
      </c>
      <c r="I344" s="49">
        <v>0</v>
      </c>
      <c r="J344" s="49"/>
      <c r="K344" s="49">
        <v>0</v>
      </c>
      <c r="L344" s="49">
        <v>0</v>
      </c>
      <c r="M344" s="45">
        <v>326</v>
      </c>
    </row>
    <row r="345" spans="1:15" x14ac:dyDescent="0.2">
      <c r="A345" s="11">
        <v>0</v>
      </c>
      <c r="B345" s="74">
        <v>9952</v>
      </c>
      <c r="C345" s="83" t="s">
        <v>75</v>
      </c>
      <c r="D345" s="103">
        <v>0</v>
      </c>
      <c r="E345" s="48">
        <v>0</v>
      </c>
      <c r="F345" s="104" t="s">
        <v>75</v>
      </c>
      <c r="G345" s="49">
        <v>0</v>
      </c>
      <c r="H345" s="105" t="s">
        <v>75</v>
      </c>
      <c r="I345" s="49">
        <v>0</v>
      </c>
      <c r="J345" s="49"/>
      <c r="K345" s="49">
        <v>0</v>
      </c>
      <c r="L345" s="49">
        <v>0</v>
      </c>
      <c r="M345" s="45">
        <v>327</v>
      </c>
    </row>
    <row r="346" spans="1:15" x14ac:dyDescent="0.2">
      <c r="A346" s="11">
        <v>0</v>
      </c>
      <c r="B346" s="74">
        <v>9982</v>
      </c>
      <c r="C346" s="83" t="s">
        <v>75</v>
      </c>
      <c r="D346" s="103">
        <v>0</v>
      </c>
      <c r="E346" s="48">
        <v>0</v>
      </c>
      <c r="F346" s="104" t="s">
        <v>75</v>
      </c>
      <c r="G346" s="49">
        <v>0</v>
      </c>
      <c r="H346" s="105" t="s">
        <v>75</v>
      </c>
      <c r="I346" s="49">
        <v>0</v>
      </c>
      <c r="J346" s="49"/>
      <c r="K346" s="49">
        <v>0</v>
      </c>
      <c r="L346" s="49">
        <v>0</v>
      </c>
      <c r="M346" s="45">
        <v>328</v>
      </c>
    </row>
    <row r="347" spans="1:15" x14ac:dyDescent="0.2">
      <c r="A347" s="11">
        <v>0</v>
      </c>
      <c r="B347" s="74">
        <v>10013</v>
      </c>
      <c r="C347" s="83" t="s">
        <v>75</v>
      </c>
      <c r="D347" s="103">
        <v>0</v>
      </c>
      <c r="E347" s="48">
        <v>0</v>
      </c>
      <c r="F347" s="104" t="s">
        <v>75</v>
      </c>
      <c r="G347" s="49">
        <v>0</v>
      </c>
      <c r="H347" s="105" t="s">
        <v>75</v>
      </c>
      <c r="I347" s="49">
        <v>0</v>
      </c>
      <c r="J347" s="49"/>
      <c r="K347" s="49">
        <v>0</v>
      </c>
      <c r="L347" s="49">
        <v>0</v>
      </c>
      <c r="M347" s="45">
        <v>329</v>
      </c>
    </row>
    <row r="348" spans="1:15" x14ac:dyDescent="0.2">
      <c r="A348" s="11">
        <v>0</v>
      </c>
      <c r="B348" s="74">
        <v>10043</v>
      </c>
      <c r="C348" s="83" t="s">
        <v>75</v>
      </c>
      <c r="D348" s="103">
        <v>0</v>
      </c>
      <c r="E348" s="48">
        <v>0</v>
      </c>
      <c r="F348" s="104" t="s">
        <v>75</v>
      </c>
      <c r="G348" s="49">
        <v>0</v>
      </c>
      <c r="H348" s="105" t="s">
        <v>75</v>
      </c>
      <c r="I348" s="49">
        <v>0</v>
      </c>
      <c r="J348" s="49"/>
      <c r="K348" s="49">
        <v>0</v>
      </c>
      <c r="L348" s="49">
        <v>0</v>
      </c>
      <c r="M348" s="45">
        <v>330</v>
      </c>
    </row>
    <row r="349" spans="1:15" x14ac:dyDescent="0.2">
      <c r="A349" s="11">
        <v>0</v>
      </c>
      <c r="B349" s="74">
        <v>10074</v>
      </c>
      <c r="C349" s="83" t="s">
        <v>75</v>
      </c>
      <c r="D349" s="103">
        <v>0</v>
      </c>
      <c r="E349" s="48">
        <v>0</v>
      </c>
      <c r="F349" s="104" t="s">
        <v>75</v>
      </c>
      <c r="G349" s="49">
        <v>0</v>
      </c>
      <c r="H349" s="105" t="s">
        <v>75</v>
      </c>
      <c r="I349" s="49">
        <v>0</v>
      </c>
      <c r="J349" s="49"/>
      <c r="K349" s="49">
        <v>0</v>
      </c>
      <c r="L349" s="49">
        <v>0</v>
      </c>
      <c r="M349" s="45">
        <v>331</v>
      </c>
      <c r="O349" s="12"/>
    </row>
    <row r="350" spans="1:15" x14ac:dyDescent="0.2">
      <c r="A350" s="11">
        <v>0</v>
      </c>
      <c r="B350" s="74">
        <v>10105</v>
      </c>
      <c r="C350" s="83" t="s">
        <v>75</v>
      </c>
      <c r="D350" s="103">
        <v>0</v>
      </c>
      <c r="E350" s="48">
        <v>0</v>
      </c>
      <c r="F350" s="104" t="s">
        <v>75</v>
      </c>
      <c r="G350" s="49">
        <v>0</v>
      </c>
      <c r="H350" s="105" t="s">
        <v>75</v>
      </c>
      <c r="I350" s="49">
        <v>0</v>
      </c>
      <c r="J350" s="49"/>
      <c r="K350" s="49">
        <v>0</v>
      </c>
      <c r="L350" s="49">
        <v>0</v>
      </c>
      <c r="M350" s="45">
        <v>332</v>
      </c>
      <c r="O350" s="12"/>
    </row>
    <row r="351" spans="1:15" x14ac:dyDescent="0.2">
      <c r="A351" s="11">
        <v>0</v>
      </c>
      <c r="B351" s="74">
        <v>10135</v>
      </c>
      <c r="C351" s="83" t="s">
        <v>75</v>
      </c>
      <c r="D351" s="103">
        <v>0</v>
      </c>
      <c r="E351" s="48">
        <v>0</v>
      </c>
      <c r="F351" s="104" t="s">
        <v>75</v>
      </c>
      <c r="G351" s="49">
        <v>0</v>
      </c>
      <c r="H351" s="105" t="s">
        <v>75</v>
      </c>
      <c r="I351" s="49">
        <v>0</v>
      </c>
      <c r="J351" s="49"/>
      <c r="K351" s="49">
        <v>0</v>
      </c>
      <c r="L351" s="49">
        <v>0</v>
      </c>
      <c r="M351" s="45">
        <v>333</v>
      </c>
      <c r="O351" s="12"/>
    </row>
    <row r="352" spans="1:15" x14ac:dyDescent="0.2">
      <c r="A352" s="11">
        <v>0</v>
      </c>
      <c r="B352" s="74">
        <v>10166</v>
      </c>
      <c r="C352" s="83" t="s">
        <v>75</v>
      </c>
      <c r="D352" s="103">
        <v>0</v>
      </c>
      <c r="E352" s="48">
        <v>0</v>
      </c>
      <c r="F352" s="104" t="s">
        <v>75</v>
      </c>
      <c r="G352" s="49">
        <v>0</v>
      </c>
      <c r="H352" s="105" t="s">
        <v>75</v>
      </c>
      <c r="I352" s="49">
        <v>0</v>
      </c>
      <c r="J352" s="49"/>
      <c r="K352" s="49">
        <v>0</v>
      </c>
      <c r="L352" s="49">
        <v>0</v>
      </c>
      <c r="M352" s="45">
        <v>334</v>
      </c>
    </row>
    <row r="353" spans="1:13" x14ac:dyDescent="0.2">
      <c r="A353" s="11">
        <v>0</v>
      </c>
      <c r="B353" s="74">
        <v>10196</v>
      </c>
      <c r="C353" s="83" t="s">
        <v>75</v>
      </c>
      <c r="D353" s="103">
        <v>0</v>
      </c>
      <c r="E353" s="48">
        <v>0</v>
      </c>
      <c r="F353" s="104" t="s">
        <v>75</v>
      </c>
      <c r="G353" s="49">
        <v>0</v>
      </c>
      <c r="H353" s="105" t="s">
        <v>75</v>
      </c>
      <c r="I353" s="49">
        <v>0</v>
      </c>
      <c r="J353" s="49"/>
      <c r="K353" s="49">
        <v>0</v>
      </c>
      <c r="L353" s="49">
        <v>0</v>
      </c>
      <c r="M353" s="45">
        <v>335</v>
      </c>
    </row>
    <row r="354" spans="1:13" x14ac:dyDescent="0.2">
      <c r="A354" s="11">
        <v>0</v>
      </c>
      <c r="B354" s="74">
        <v>10227</v>
      </c>
      <c r="C354" s="83" t="s">
        <v>75</v>
      </c>
      <c r="D354" s="103">
        <v>0</v>
      </c>
      <c r="E354" s="48">
        <v>0</v>
      </c>
      <c r="F354" s="104" t="s">
        <v>75</v>
      </c>
      <c r="G354" s="49">
        <v>0</v>
      </c>
      <c r="H354" s="105" t="s">
        <v>75</v>
      </c>
      <c r="I354" s="49">
        <v>0</v>
      </c>
      <c r="J354" s="49"/>
      <c r="K354" s="49">
        <v>0</v>
      </c>
      <c r="L354" s="49">
        <v>0</v>
      </c>
      <c r="M354" s="45">
        <v>336</v>
      </c>
    </row>
    <row r="355" spans="1:13" x14ac:dyDescent="0.2">
      <c r="A355" s="11">
        <v>0</v>
      </c>
      <c r="B355" s="74">
        <v>10258</v>
      </c>
      <c r="C355" s="83" t="s">
        <v>75</v>
      </c>
      <c r="D355" s="103">
        <v>0</v>
      </c>
      <c r="E355" s="48">
        <v>0</v>
      </c>
      <c r="F355" s="104" t="s">
        <v>75</v>
      </c>
      <c r="G355" s="49">
        <v>0</v>
      </c>
      <c r="H355" s="105" t="s">
        <v>75</v>
      </c>
      <c r="I355" s="49">
        <v>0</v>
      </c>
      <c r="J355" s="49"/>
      <c r="K355" s="49">
        <v>0</v>
      </c>
      <c r="L355" s="49">
        <v>0</v>
      </c>
      <c r="M355" s="45">
        <v>337</v>
      </c>
    </row>
    <row r="356" spans="1:13" x14ac:dyDescent="0.2">
      <c r="A356" s="11">
        <v>0</v>
      </c>
      <c r="B356" s="74">
        <v>10287</v>
      </c>
      <c r="C356" s="83" t="s">
        <v>75</v>
      </c>
      <c r="D356" s="103">
        <v>0</v>
      </c>
      <c r="E356" s="48">
        <v>0</v>
      </c>
      <c r="F356" s="104" t="s">
        <v>75</v>
      </c>
      <c r="G356" s="49">
        <v>0</v>
      </c>
      <c r="H356" s="105" t="s">
        <v>75</v>
      </c>
      <c r="I356" s="49">
        <v>0</v>
      </c>
      <c r="J356" s="49"/>
      <c r="K356" s="49">
        <v>0</v>
      </c>
      <c r="L356" s="49">
        <v>0</v>
      </c>
      <c r="M356" s="45">
        <v>338</v>
      </c>
    </row>
    <row r="357" spans="1:13" x14ac:dyDescent="0.2">
      <c r="A357" s="11">
        <v>0</v>
      </c>
      <c r="B357" s="74">
        <v>10318</v>
      </c>
      <c r="C357" s="83" t="s">
        <v>75</v>
      </c>
      <c r="D357" s="103">
        <v>0</v>
      </c>
      <c r="E357" s="48">
        <v>0</v>
      </c>
      <c r="F357" s="104" t="s">
        <v>75</v>
      </c>
      <c r="G357" s="49">
        <v>0</v>
      </c>
      <c r="H357" s="105" t="s">
        <v>75</v>
      </c>
      <c r="I357" s="49">
        <v>0</v>
      </c>
      <c r="J357" s="49"/>
      <c r="K357" s="49">
        <v>0</v>
      </c>
      <c r="L357" s="49">
        <v>0</v>
      </c>
      <c r="M357" s="45">
        <v>339</v>
      </c>
    </row>
    <row r="358" spans="1:13" x14ac:dyDescent="0.2">
      <c r="A358" s="11">
        <v>0</v>
      </c>
      <c r="B358" s="74">
        <v>10348</v>
      </c>
      <c r="C358" s="83" t="s">
        <v>75</v>
      </c>
      <c r="D358" s="103">
        <v>0</v>
      </c>
      <c r="E358" s="48">
        <v>0</v>
      </c>
      <c r="F358" s="104" t="s">
        <v>75</v>
      </c>
      <c r="G358" s="49">
        <v>0</v>
      </c>
      <c r="H358" s="105" t="s">
        <v>75</v>
      </c>
      <c r="I358" s="49">
        <v>0</v>
      </c>
      <c r="J358" s="49"/>
      <c r="K358" s="49">
        <v>0</v>
      </c>
      <c r="L358" s="49">
        <v>0</v>
      </c>
      <c r="M358" s="45">
        <v>340</v>
      </c>
    </row>
    <row r="359" spans="1:13" x14ac:dyDescent="0.2">
      <c r="A359" s="11">
        <v>0</v>
      </c>
      <c r="B359" s="74">
        <v>10379</v>
      </c>
      <c r="C359" s="83" t="s">
        <v>75</v>
      </c>
      <c r="D359" s="103">
        <v>0</v>
      </c>
      <c r="E359" s="48">
        <v>0</v>
      </c>
      <c r="F359" s="104" t="s">
        <v>75</v>
      </c>
      <c r="G359" s="49">
        <v>0</v>
      </c>
      <c r="H359" s="105" t="s">
        <v>75</v>
      </c>
      <c r="I359" s="49">
        <v>0</v>
      </c>
      <c r="J359" s="49"/>
      <c r="K359" s="49">
        <v>0</v>
      </c>
      <c r="L359" s="49">
        <v>0</v>
      </c>
      <c r="M359" s="45">
        <v>341</v>
      </c>
    </row>
    <row r="360" spans="1:13" x14ac:dyDescent="0.2">
      <c r="A360" s="11">
        <v>0</v>
      </c>
      <c r="B360" s="74">
        <v>10409</v>
      </c>
      <c r="C360" s="83" t="s">
        <v>75</v>
      </c>
      <c r="D360" s="103">
        <v>0</v>
      </c>
      <c r="E360" s="48">
        <v>0</v>
      </c>
      <c r="F360" s="104" t="s">
        <v>75</v>
      </c>
      <c r="G360" s="49">
        <v>0</v>
      </c>
      <c r="H360" s="105" t="s">
        <v>75</v>
      </c>
      <c r="I360" s="49">
        <v>0</v>
      </c>
      <c r="J360" s="49"/>
      <c r="K360" s="49">
        <v>0</v>
      </c>
      <c r="L360" s="49">
        <v>0</v>
      </c>
      <c r="M360" s="45">
        <v>342</v>
      </c>
    </row>
    <row r="361" spans="1:13" x14ac:dyDescent="0.2">
      <c r="A361" s="11">
        <v>0</v>
      </c>
      <c r="B361" s="74">
        <v>10440</v>
      </c>
      <c r="C361" s="83" t="s">
        <v>75</v>
      </c>
      <c r="D361" s="103">
        <v>0</v>
      </c>
      <c r="E361" s="48">
        <v>0</v>
      </c>
      <c r="F361" s="104" t="s">
        <v>75</v>
      </c>
      <c r="G361" s="49">
        <v>0</v>
      </c>
      <c r="H361" s="105" t="s">
        <v>75</v>
      </c>
      <c r="I361" s="49">
        <v>0</v>
      </c>
      <c r="J361" s="49"/>
      <c r="K361" s="49">
        <v>0</v>
      </c>
      <c r="L361" s="49">
        <v>0</v>
      </c>
      <c r="M361" s="45">
        <v>343</v>
      </c>
    </row>
    <row r="362" spans="1:13" x14ac:dyDescent="0.2">
      <c r="A362" s="11">
        <v>0</v>
      </c>
      <c r="B362" s="74">
        <v>10471</v>
      </c>
      <c r="C362" s="83" t="s">
        <v>75</v>
      </c>
      <c r="D362" s="103">
        <v>0</v>
      </c>
      <c r="E362" s="48">
        <v>0</v>
      </c>
      <c r="F362" s="104" t="s">
        <v>75</v>
      </c>
      <c r="G362" s="49">
        <v>0</v>
      </c>
      <c r="H362" s="105" t="s">
        <v>75</v>
      </c>
      <c r="I362" s="49">
        <v>0</v>
      </c>
      <c r="J362" s="49"/>
      <c r="K362" s="49">
        <v>0</v>
      </c>
      <c r="L362" s="49">
        <v>0</v>
      </c>
      <c r="M362" s="45">
        <v>344</v>
      </c>
    </row>
    <row r="363" spans="1:13" x14ac:dyDescent="0.2">
      <c r="A363" s="11">
        <v>0</v>
      </c>
      <c r="B363" s="74">
        <v>10501</v>
      </c>
      <c r="C363" s="83" t="s">
        <v>75</v>
      </c>
      <c r="D363" s="103">
        <v>0</v>
      </c>
      <c r="E363" s="48">
        <v>0</v>
      </c>
      <c r="F363" s="104" t="s">
        <v>75</v>
      </c>
      <c r="G363" s="49">
        <v>0</v>
      </c>
      <c r="H363" s="105" t="s">
        <v>75</v>
      </c>
      <c r="I363" s="49">
        <v>0</v>
      </c>
      <c r="J363" s="49"/>
      <c r="K363" s="49">
        <v>0</v>
      </c>
      <c r="L363" s="49">
        <v>0</v>
      </c>
      <c r="M363" s="45">
        <v>345</v>
      </c>
    </row>
    <row r="364" spans="1:13" x14ac:dyDescent="0.2">
      <c r="A364" s="11">
        <v>0</v>
      </c>
      <c r="B364" s="74">
        <v>10532</v>
      </c>
      <c r="C364" s="83" t="s">
        <v>75</v>
      </c>
      <c r="D364" s="103">
        <v>0</v>
      </c>
      <c r="E364" s="48">
        <v>0</v>
      </c>
      <c r="F364" s="104" t="s">
        <v>75</v>
      </c>
      <c r="G364" s="49">
        <v>0</v>
      </c>
      <c r="H364" s="105" t="s">
        <v>75</v>
      </c>
      <c r="I364" s="49">
        <v>0</v>
      </c>
      <c r="J364" s="49"/>
      <c r="K364" s="49">
        <v>0</v>
      </c>
      <c r="L364" s="49">
        <v>0</v>
      </c>
      <c r="M364" s="45">
        <v>346</v>
      </c>
    </row>
    <row r="365" spans="1:13" x14ac:dyDescent="0.2">
      <c r="A365" s="11">
        <v>0</v>
      </c>
      <c r="B365" s="74">
        <v>10562</v>
      </c>
      <c r="C365" s="83" t="s">
        <v>75</v>
      </c>
      <c r="D365" s="103">
        <v>0</v>
      </c>
      <c r="E365" s="48">
        <v>0</v>
      </c>
      <c r="F365" s="104" t="s">
        <v>75</v>
      </c>
      <c r="G365" s="49">
        <v>0</v>
      </c>
      <c r="H365" s="105" t="s">
        <v>75</v>
      </c>
      <c r="I365" s="49">
        <v>0</v>
      </c>
      <c r="J365" s="49"/>
      <c r="K365" s="49">
        <v>0</v>
      </c>
      <c r="L365" s="49">
        <v>0</v>
      </c>
      <c r="M365" s="45">
        <v>347</v>
      </c>
    </row>
    <row r="366" spans="1:13" x14ac:dyDescent="0.2">
      <c r="A366" s="11">
        <v>0</v>
      </c>
      <c r="B366" s="74">
        <v>10593</v>
      </c>
      <c r="C366" s="83" t="s">
        <v>75</v>
      </c>
      <c r="D366" s="103">
        <v>0</v>
      </c>
      <c r="E366" s="48">
        <v>0</v>
      </c>
      <c r="F366" s="104" t="s">
        <v>75</v>
      </c>
      <c r="G366" s="49">
        <v>0</v>
      </c>
      <c r="H366" s="105" t="s">
        <v>75</v>
      </c>
      <c r="I366" s="49">
        <v>0</v>
      </c>
      <c r="J366" s="49"/>
      <c r="K366" s="49">
        <v>0</v>
      </c>
      <c r="L366" s="49">
        <v>0</v>
      </c>
      <c r="M366" s="45">
        <v>348</v>
      </c>
    </row>
    <row r="367" spans="1:13" x14ac:dyDescent="0.2">
      <c r="A367" s="11">
        <v>0</v>
      </c>
      <c r="B367" s="74">
        <v>10624</v>
      </c>
      <c r="C367" s="83" t="s">
        <v>75</v>
      </c>
      <c r="D367" s="103">
        <v>0</v>
      </c>
      <c r="E367" s="48">
        <v>0</v>
      </c>
      <c r="F367" s="104" t="s">
        <v>75</v>
      </c>
      <c r="G367" s="49">
        <v>0</v>
      </c>
      <c r="H367" s="105" t="s">
        <v>75</v>
      </c>
      <c r="I367" s="49">
        <v>0</v>
      </c>
      <c r="J367" s="49"/>
      <c r="K367" s="49">
        <v>0</v>
      </c>
      <c r="L367" s="49">
        <v>0</v>
      </c>
      <c r="M367" s="45">
        <v>349</v>
      </c>
    </row>
    <row r="368" spans="1:13" x14ac:dyDescent="0.2">
      <c r="A368" s="11">
        <v>0</v>
      </c>
      <c r="B368" s="74">
        <v>10652</v>
      </c>
      <c r="C368" s="83" t="s">
        <v>75</v>
      </c>
      <c r="D368" s="103">
        <v>0</v>
      </c>
      <c r="E368" s="48">
        <v>0</v>
      </c>
      <c r="F368" s="104" t="s">
        <v>75</v>
      </c>
      <c r="G368" s="49">
        <v>0</v>
      </c>
      <c r="H368" s="105" t="s">
        <v>75</v>
      </c>
      <c r="I368" s="49">
        <v>0</v>
      </c>
      <c r="J368" s="49"/>
      <c r="K368" s="49">
        <v>0</v>
      </c>
      <c r="L368" s="49">
        <v>0</v>
      </c>
      <c r="M368" s="45">
        <v>350</v>
      </c>
    </row>
    <row r="369" spans="1:13" x14ac:dyDescent="0.2">
      <c r="A369" s="11">
        <v>0</v>
      </c>
      <c r="B369" s="74">
        <v>10683</v>
      </c>
      <c r="C369" s="83" t="s">
        <v>75</v>
      </c>
      <c r="D369" s="103">
        <v>0</v>
      </c>
      <c r="E369" s="48">
        <v>0</v>
      </c>
      <c r="F369" s="104" t="s">
        <v>75</v>
      </c>
      <c r="G369" s="49">
        <v>0</v>
      </c>
      <c r="H369" s="105" t="s">
        <v>75</v>
      </c>
      <c r="I369" s="49">
        <v>0</v>
      </c>
      <c r="J369" s="49"/>
      <c r="K369" s="49">
        <v>0</v>
      </c>
      <c r="L369" s="49">
        <v>0</v>
      </c>
      <c r="M369" s="45">
        <v>351</v>
      </c>
    </row>
    <row r="370" spans="1:13" x14ac:dyDescent="0.2">
      <c r="A370" s="11">
        <v>0</v>
      </c>
      <c r="B370" s="74">
        <v>10713</v>
      </c>
      <c r="C370" s="83" t="s">
        <v>75</v>
      </c>
      <c r="D370" s="103">
        <v>0</v>
      </c>
      <c r="E370" s="48">
        <v>0</v>
      </c>
      <c r="F370" s="104" t="s">
        <v>75</v>
      </c>
      <c r="G370" s="49">
        <v>0</v>
      </c>
      <c r="H370" s="105" t="s">
        <v>75</v>
      </c>
      <c r="I370" s="49">
        <v>0</v>
      </c>
      <c r="J370" s="49"/>
      <c r="K370" s="49">
        <v>0</v>
      </c>
      <c r="L370" s="49">
        <v>0</v>
      </c>
      <c r="M370" s="45">
        <v>352</v>
      </c>
    </row>
    <row r="371" spans="1:13" x14ac:dyDescent="0.2">
      <c r="A371" s="11">
        <v>0</v>
      </c>
      <c r="B371" s="74">
        <v>10744</v>
      </c>
      <c r="C371" s="83" t="s">
        <v>75</v>
      </c>
      <c r="D371" s="103">
        <v>0</v>
      </c>
      <c r="E371" s="48">
        <v>0</v>
      </c>
      <c r="F371" s="104" t="s">
        <v>75</v>
      </c>
      <c r="G371" s="49">
        <v>0</v>
      </c>
      <c r="H371" s="105" t="s">
        <v>75</v>
      </c>
      <c r="I371" s="49">
        <v>0</v>
      </c>
      <c r="J371" s="49"/>
      <c r="K371" s="49">
        <v>0</v>
      </c>
      <c r="L371" s="49">
        <v>0</v>
      </c>
      <c r="M371" s="45">
        <v>353</v>
      </c>
    </row>
    <row r="372" spans="1:13" x14ac:dyDescent="0.2">
      <c r="A372" s="11">
        <v>0</v>
      </c>
      <c r="B372" s="74">
        <v>10774</v>
      </c>
      <c r="C372" s="83" t="s">
        <v>75</v>
      </c>
      <c r="D372" s="103">
        <v>0</v>
      </c>
      <c r="E372" s="48">
        <v>0</v>
      </c>
      <c r="F372" s="104" t="s">
        <v>75</v>
      </c>
      <c r="G372" s="49">
        <v>0</v>
      </c>
      <c r="H372" s="105" t="s">
        <v>75</v>
      </c>
      <c r="I372" s="49">
        <v>0</v>
      </c>
      <c r="J372" s="49"/>
      <c r="K372" s="49">
        <v>0</v>
      </c>
      <c r="L372" s="49">
        <v>0</v>
      </c>
      <c r="M372" s="45">
        <v>354</v>
      </c>
    </row>
    <row r="373" spans="1:13" x14ac:dyDescent="0.2">
      <c r="A373" s="11">
        <v>0</v>
      </c>
      <c r="B373" s="74">
        <v>10805</v>
      </c>
      <c r="C373" s="83" t="s">
        <v>75</v>
      </c>
      <c r="D373" s="103">
        <v>0</v>
      </c>
      <c r="E373" s="48">
        <v>0</v>
      </c>
      <c r="F373" s="104" t="s">
        <v>75</v>
      </c>
      <c r="G373" s="49">
        <v>0</v>
      </c>
      <c r="H373" s="105" t="s">
        <v>75</v>
      </c>
      <c r="I373" s="49">
        <v>0</v>
      </c>
      <c r="J373" s="49"/>
      <c r="K373" s="49">
        <v>0</v>
      </c>
      <c r="L373" s="49">
        <v>0</v>
      </c>
      <c r="M373" s="45">
        <v>355</v>
      </c>
    </row>
    <row r="374" spans="1:13" x14ac:dyDescent="0.2">
      <c r="A374" s="11">
        <v>0</v>
      </c>
      <c r="B374" s="74">
        <v>10836</v>
      </c>
      <c r="C374" s="83" t="s">
        <v>75</v>
      </c>
      <c r="D374" s="103">
        <v>0</v>
      </c>
      <c r="E374" s="48">
        <v>0</v>
      </c>
      <c r="F374" s="104" t="s">
        <v>75</v>
      </c>
      <c r="G374" s="49">
        <v>0</v>
      </c>
      <c r="H374" s="105" t="s">
        <v>75</v>
      </c>
      <c r="I374" s="49">
        <v>0</v>
      </c>
      <c r="J374" s="49"/>
      <c r="K374" s="49">
        <v>0</v>
      </c>
      <c r="L374" s="49">
        <v>0</v>
      </c>
      <c r="M374" s="45">
        <v>356</v>
      </c>
    </row>
    <row r="375" spans="1:13" x14ac:dyDescent="0.2">
      <c r="A375" s="11">
        <v>0</v>
      </c>
      <c r="B375" s="74">
        <v>10866</v>
      </c>
      <c r="C375" s="83" t="s">
        <v>75</v>
      </c>
      <c r="D375" s="103">
        <v>0</v>
      </c>
      <c r="E375" s="48">
        <v>0</v>
      </c>
      <c r="F375" s="104" t="s">
        <v>75</v>
      </c>
      <c r="G375" s="49">
        <v>0</v>
      </c>
      <c r="H375" s="105" t="s">
        <v>75</v>
      </c>
      <c r="I375" s="49">
        <v>0</v>
      </c>
      <c r="J375" s="49"/>
      <c r="K375" s="49">
        <v>0</v>
      </c>
      <c r="L375" s="49">
        <v>0</v>
      </c>
      <c r="M375" s="45">
        <v>357</v>
      </c>
    </row>
    <row r="376" spans="1:13" x14ac:dyDescent="0.2">
      <c r="A376" s="11">
        <v>0</v>
      </c>
      <c r="B376" s="74">
        <v>10897</v>
      </c>
      <c r="C376" s="83" t="s">
        <v>75</v>
      </c>
      <c r="D376" s="103">
        <v>0</v>
      </c>
      <c r="E376" s="48">
        <v>0</v>
      </c>
      <c r="F376" s="104" t="s">
        <v>75</v>
      </c>
      <c r="G376" s="49">
        <v>0</v>
      </c>
      <c r="H376" s="105" t="s">
        <v>75</v>
      </c>
      <c r="I376" s="49">
        <v>0</v>
      </c>
      <c r="J376" s="49"/>
      <c r="K376" s="49">
        <v>0</v>
      </c>
      <c r="L376" s="49">
        <v>0</v>
      </c>
      <c r="M376" s="45">
        <v>358</v>
      </c>
    </row>
    <row r="377" spans="1:13" x14ac:dyDescent="0.2">
      <c r="A377" s="11">
        <v>0</v>
      </c>
      <c r="B377" s="74">
        <v>10927</v>
      </c>
      <c r="C377" s="83" t="s">
        <v>75</v>
      </c>
      <c r="D377" s="103">
        <v>0</v>
      </c>
      <c r="E377" s="48">
        <v>0</v>
      </c>
      <c r="F377" s="104" t="s">
        <v>75</v>
      </c>
      <c r="G377" s="49">
        <v>0</v>
      </c>
      <c r="H377" s="105" t="s">
        <v>75</v>
      </c>
      <c r="I377" s="49">
        <v>0</v>
      </c>
      <c r="J377" s="49"/>
      <c r="K377" s="49">
        <v>0</v>
      </c>
      <c r="L377" s="49">
        <v>0</v>
      </c>
      <c r="M377" s="45">
        <v>359</v>
      </c>
    </row>
    <row r="378" spans="1:13" x14ac:dyDescent="0.2">
      <c r="A378" s="11">
        <v>0</v>
      </c>
      <c r="B378" s="74">
        <v>10958</v>
      </c>
      <c r="C378" s="83" t="s">
        <v>75</v>
      </c>
      <c r="D378" s="103">
        <v>0</v>
      </c>
      <c r="E378" s="48">
        <v>0</v>
      </c>
      <c r="F378" s="104" t="s">
        <v>75</v>
      </c>
      <c r="G378" s="49">
        <v>0</v>
      </c>
      <c r="H378" s="105" t="s">
        <v>75</v>
      </c>
      <c r="I378" s="49">
        <v>0</v>
      </c>
      <c r="J378" s="49"/>
      <c r="K378" s="49">
        <v>0</v>
      </c>
      <c r="L378" s="49">
        <v>0</v>
      </c>
      <c r="M378" s="45">
        <v>360</v>
      </c>
    </row>
    <row r="379" spans="1:13" x14ac:dyDescent="0.2">
      <c r="A379" s="11">
        <v>0</v>
      </c>
      <c r="B379" s="74">
        <v>10989</v>
      </c>
      <c r="C379" s="83" t="s">
        <v>75</v>
      </c>
      <c r="D379" s="103">
        <v>0</v>
      </c>
      <c r="E379" s="48">
        <v>0</v>
      </c>
      <c r="F379" s="104" t="s">
        <v>75</v>
      </c>
      <c r="G379" s="49">
        <v>0</v>
      </c>
      <c r="H379" s="105" t="s">
        <v>75</v>
      </c>
      <c r="I379" s="49">
        <v>0</v>
      </c>
      <c r="J379" s="49"/>
      <c r="K379" s="49">
        <v>0</v>
      </c>
      <c r="L379" s="49">
        <v>0</v>
      </c>
      <c r="M379" s="45">
        <v>361</v>
      </c>
    </row>
    <row r="380" spans="1:13" x14ac:dyDescent="0.2">
      <c r="A380" s="11">
        <v>0</v>
      </c>
      <c r="B380" s="74">
        <v>11017</v>
      </c>
      <c r="C380" s="83" t="s">
        <v>75</v>
      </c>
      <c r="D380" s="103">
        <v>0</v>
      </c>
      <c r="E380" s="48">
        <v>0</v>
      </c>
      <c r="F380" s="104" t="s">
        <v>75</v>
      </c>
      <c r="G380" s="49">
        <v>0</v>
      </c>
      <c r="H380" s="105" t="s">
        <v>75</v>
      </c>
      <c r="I380" s="49">
        <v>0</v>
      </c>
      <c r="J380" s="49"/>
      <c r="K380" s="49">
        <v>0</v>
      </c>
      <c r="L380" s="49">
        <v>0</v>
      </c>
      <c r="M380" s="45">
        <v>362</v>
      </c>
    </row>
    <row r="381" spans="1:13" x14ac:dyDescent="0.2">
      <c r="A381" s="11">
        <v>0</v>
      </c>
      <c r="B381" s="74">
        <v>11048</v>
      </c>
      <c r="C381" s="83" t="s">
        <v>75</v>
      </c>
      <c r="D381" s="103">
        <v>0</v>
      </c>
      <c r="E381" s="48">
        <v>0</v>
      </c>
      <c r="F381" s="104" t="s">
        <v>75</v>
      </c>
      <c r="G381" s="49">
        <v>0</v>
      </c>
      <c r="H381" s="105" t="s">
        <v>75</v>
      </c>
      <c r="I381" s="49">
        <v>0</v>
      </c>
      <c r="J381" s="49"/>
      <c r="K381" s="49">
        <v>0</v>
      </c>
      <c r="L381" s="49">
        <v>0</v>
      </c>
      <c r="M381" s="45">
        <v>363</v>
      </c>
    </row>
    <row r="382" spans="1:13" x14ac:dyDescent="0.2">
      <c r="A382" s="11">
        <v>0</v>
      </c>
      <c r="B382" s="74">
        <v>11078</v>
      </c>
      <c r="C382" s="83" t="s">
        <v>75</v>
      </c>
      <c r="D382" s="103">
        <v>0</v>
      </c>
      <c r="E382" s="48">
        <v>0</v>
      </c>
      <c r="F382" s="104" t="s">
        <v>75</v>
      </c>
      <c r="G382" s="49">
        <v>0</v>
      </c>
      <c r="H382" s="105" t="s">
        <v>75</v>
      </c>
      <c r="I382" s="49">
        <v>0</v>
      </c>
      <c r="J382" s="49"/>
      <c r="K382" s="49">
        <v>0</v>
      </c>
      <c r="L382" s="49">
        <v>0</v>
      </c>
      <c r="M382" s="45">
        <v>364</v>
      </c>
    </row>
    <row r="383" spans="1:13" x14ac:dyDescent="0.2">
      <c r="A383" s="11">
        <v>0</v>
      </c>
      <c r="B383" s="74">
        <v>11109</v>
      </c>
      <c r="C383" s="83" t="s">
        <v>75</v>
      </c>
      <c r="D383" s="103">
        <v>0</v>
      </c>
      <c r="E383" s="48">
        <v>0</v>
      </c>
      <c r="F383" s="104" t="s">
        <v>75</v>
      </c>
      <c r="G383" s="49">
        <v>0</v>
      </c>
      <c r="H383" s="105" t="s">
        <v>75</v>
      </c>
      <c r="I383" s="49">
        <v>0</v>
      </c>
      <c r="J383" s="49"/>
      <c r="K383" s="49">
        <v>0</v>
      </c>
      <c r="L383" s="49">
        <v>0</v>
      </c>
      <c r="M383" s="45">
        <v>365</v>
      </c>
    </row>
    <row r="384" spans="1:13" x14ac:dyDescent="0.2">
      <c r="A384" s="11">
        <v>0</v>
      </c>
      <c r="B384" s="74">
        <v>11139</v>
      </c>
      <c r="C384" s="83" t="s">
        <v>75</v>
      </c>
      <c r="D384" s="103">
        <v>0</v>
      </c>
      <c r="E384" s="48">
        <v>0</v>
      </c>
      <c r="F384" s="104" t="s">
        <v>75</v>
      </c>
      <c r="G384" s="49">
        <v>0</v>
      </c>
      <c r="H384" s="105" t="s">
        <v>75</v>
      </c>
      <c r="I384" s="49">
        <v>0</v>
      </c>
      <c r="J384" s="49"/>
      <c r="K384" s="49">
        <v>0</v>
      </c>
      <c r="L384" s="49">
        <v>0</v>
      </c>
      <c r="M384" s="45">
        <v>366</v>
      </c>
    </row>
    <row r="385" spans="1:13" x14ac:dyDescent="0.2">
      <c r="A385" s="11">
        <v>0</v>
      </c>
      <c r="B385" s="74">
        <v>11170</v>
      </c>
      <c r="C385" s="83" t="s">
        <v>75</v>
      </c>
      <c r="D385" s="103">
        <v>0</v>
      </c>
      <c r="E385" s="48">
        <v>0</v>
      </c>
      <c r="F385" s="104" t="s">
        <v>75</v>
      </c>
      <c r="G385" s="49">
        <v>0</v>
      </c>
      <c r="H385" s="105" t="s">
        <v>75</v>
      </c>
      <c r="I385" s="49">
        <v>0</v>
      </c>
      <c r="J385" s="49"/>
      <c r="K385" s="49">
        <v>0</v>
      </c>
      <c r="L385" s="49">
        <v>0</v>
      </c>
      <c r="M385" s="45">
        <v>367</v>
      </c>
    </row>
    <row r="386" spans="1:13" x14ac:dyDescent="0.2">
      <c r="A386" s="11">
        <v>0</v>
      </c>
      <c r="B386" s="74">
        <v>11201</v>
      </c>
      <c r="C386" s="83" t="s">
        <v>75</v>
      </c>
      <c r="D386" s="103">
        <v>0</v>
      </c>
      <c r="E386" s="48">
        <v>0</v>
      </c>
      <c r="F386" s="104" t="s">
        <v>75</v>
      </c>
      <c r="G386" s="49">
        <v>0</v>
      </c>
      <c r="H386" s="105" t="s">
        <v>75</v>
      </c>
      <c r="I386" s="49">
        <v>0</v>
      </c>
      <c r="J386" s="49"/>
      <c r="K386" s="49">
        <v>0</v>
      </c>
      <c r="L386" s="49">
        <v>0</v>
      </c>
      <c r="M386" s="45">
        <v>368</v>
      </c>
    </row>
    <row r="387" spans="1:13" x14ac:dyDescent="0.2">
      <c r="A387" s="11">
        <v>0</v>
      </c>
      <c r="B387" s="74">
        <v>11231</v>
      </c>
      <c r="C387" s="83" t="s">
        <v>75</v>
      </c>
      <c r="D387" s="103">
        <v>0</v>
      </c>
      <c r="E387" s="48">
        <v>0</v>
      </c>
      <c r="F387" s="104" t="s">
        <v>75</v>
      </c>
      <c r="G387" s="49">
        <v>0</v>
      </c>
      <c r="H387" s="105" t="s">
        <v>75</v>
      </c>
      <c r="I387" s="49">
        <v>0</v>
      </c>
      <c r="J387" s="49"/>
      <c r="K387" s="49">
        <v>0</v>
      </c>
      <c r="L387" s="49">
        <v>0</v>
      </c>
      <c r="M387" s="45">
        <v>369</v>
      </c>
    </row>
    <row r="388" spans="1:13" x14ac:dyDescent="0.2">
      <c r="A388" s="11">
        <v>0</v>
      </c>
      <c r="B388" s="74">
        <v>11262</v>
      </c>
      <c r="C388" s="83" t="s">
        <v>75</v>
      </c>
      <c r="D388" s="103">
        <v>0</v>
      </c>
      <c r="E388" s="48">
        <v>0</v>
      </c>
      <c r="F388" s="104" t="s">
        <v>75</v>
      </c>
      <c r="G388" s="49">
        <v>0</v>
      </c>
      <c r="H388" s="105" t="s">
        <v>75</v>
      </c>
      <c r="I388" s="49">
        <v>0</v>
      </c>
      <c r="J388" s="49"/>
      <c r="K388" s="49">
        <v>0</v>
      </c>
      <c r="L388" s="49">
        <v>0</v>
      </c>
      <c r="M388" s="45">
        <v>370</v>
      </c>
    </row>
    <row r="389" spans="1:13" x14ac:dyDescent="0.2">
      <c r="A389" s="11">
        <v>0</v>
      </c>
      <c r="B389" s="74">
        <v>11292</v>
      </c>
      <c r="C389" s="83" t="s">
        <v>75</v>
      </c>
      <c r="D389" s="103">
        <v>0</v>
      </c>
      <c r="E389" s="48">
        <v>0</v>
      </c>
      <c r="F389" s="104" t="s">
        <v>75</v>
      </c>
      <c r="G389" s="49">
        <v>0</v>
      </c>
      <c r="H389" s="105" t="s">
        <v>75</v>
      </c>
      <c r="I389" s="49">
        <v>0</v>
      </c>
      <c r="J389" s="49"/>
      <c r="K389" s="49">
        <v>0</v>
      </c>
      <c r="L389" s="49">
        <v>0</v>
      </c>
      <c r="M389" s="45">
        <v>371</v>
      </c>
    </row>
    <row r="390" spans="1:13" x14ac:dyDescent="0.2">
      <c r="A390" s="11">
        <v>0</v>
      </c>
      <c r="B390" s="74">
        <v>11323</v>
      </c>
      <c r="C390" s="83" t="s">
        <v>75</v>
      </c>
      <c r="D390" s="103">
        <v>0</v>
      </c>
      <c r="E390" s="48">
        <v>0</v>
      </c>
      <c r="F390" s="104" t="s">
        <v>75</v>
      </c>
      <c r="G390" s="49">
        <v>0</v>
      </c>
      <c r="H390" s="105" t="s">
        <v>75</v>
      </c>
      <c r="I390" s="49">
        <v>0</v>
      </c>
      <c r="J390" s="49"/>
      <c r="K390" s="49">
        <v>0</v>
      </c>
      <c r="L390" s="49">
        <v>0</v>
      </c>
      <c r="M390" s="45">
        <v>372</v>
      </c>
    </row>
    <row r="391" spans="1:13" x14ac:dyDescent="0.2">
      <c r="A391" s="11">
        <v>0</v>
      </c>
      <c r="B391" s="74">
        <v>11354</v>
      </c>
      <c r="C391" s="83" t="s">
        <v>75</v>
      </c>
      <c r="D391" s="103">
        <v>0</v>
      </c>
      <c r="E391" s="48">
        <v>0</v>
      </c>
      <c r="F391" s="104" t="s">
        <v>75</v>
      </c>
      <c r="G391" s="49">
        <v>0</v>
      </c>
      <c r="H391" s="105" t="s">
        <v>75</v>
      </c>
      <c r="I391" s="49">
        <v>0</v>
      </c>
      <c r="J391" s="49"/>
      <c r="K391" s="49">
        <v>0</v>
      </c>
      <c r="L391" s="49">
        <v>0</v>
      </c>
      <c r="M391" s="45">
        <v>373</v>
      </c>
    </row>
    <row r="392" spans="1:13" x14ac:dyDescent="0.2">
      <c r="A392" s="11">
        <v>0</v>
      </c>
      <c r="B392" s="74">
        <v>11382</v>
      </c>
      <c r="C392" s="83" t="s">
        <v>75</v>
      </c>
      <c r="D392" s="103">
        <v>0</v>
      </c>
      <c r="E392" s="48">
        <v>0</v>
      </c>
      <c r="F392" s="104" t="s">
        <v>75</v>
      </c>
      <c r="G392" s="49">
        <v>0</v>
      </c>
      <c r="H392" s="105" t="s">
        <v>75</v>
      </c>
      <c r="I392" s="49">
        <v>0</v>
      </c>
      <c r="J392" s="49"/>
      <c r="K392" s="49">
        <v>0</v>
      </c>
      <c r="L392" s="49">
        <v>0</v>
      </c>
      <c r="M392" s="45">
        <v>374</v>
      </c>
    </row>
    <row r="393" spans="1:13" x14ac:dyDescent="0.2">
      <c r="A393" s="11">
        <v>0</v>
      </c>
      <c r="B393" s="74">
        <v>11413</v>
      </c>
      <c r="C393" s="83" t="s">
        <v>75</v>
      </c>
      <c r="D393" s="103">
        <v>0</v>
      </c>
      <c r="E393" s="48">
        <v>0</v>
      </c>
      <c r="F393" s="104" t="s">
        <v>75</v>
      </c>
      <c r="G393" s="49">
        <v>0</v>
      </c>
      <c r="H393" s="105" t="s">
        <v>75</v>
      </c>
      <c r="I393" s="49">
        <v>0</v>
      </c>
      <c r="J393" s="49"/>
      <c r="K393" s="49">
        <v>0</v>
      </c>
      <c r="L393" s="49">
        <v>0</v>
      </c>
      <c r="M393" s="45">
        <v>375</v>
      </c>
    </row>
    <row r="394" spans="1:13" x14ac:dyDescent="0.2">
      <c r="A394" s="11">
        <v>0</v>
      </c>
      <c r="B394" s="74">
        <v>11443</v>
      </c>
      <c r="C394" s="83" t="s">
        <v>75</v>
      </c>
      <c r="D394" s="103">
        <v>0</v>
      </c>
      <c r="E394" s="48">
        <v>0</v>
      </c>
      <c r="F394" s="104" t="s">
        <v>75</v>
      </c>
      <c r="G394" s="49">
        <v>0</v>
      </c>
      <c r="H394" s="105" t="s">
        <v>75</v>
      </c>
      <c r="I394" s="49">
        <v>0</v>
      </c>
      <c r="J394" s="49"/>
      <c r="K394" s="49">
        <v>0</v>
      </c>
      <c r="L394" s="49">
        <v>0</v>
      </c>
      <c r="M394" s="45">
        <v>376</v>
      </c>
    </row>
    <row r="395" spans="1:13" x14ac:dyDescent="0.2">
      <c r="A395" s="11">
        <v>0</v>
      </c>
      <c r="B395" s="74">
        <v>11474</v>
      </c>
      <c r="C395" s="83" t="s">
        <v>75</v>
      </c>
      <c r="D395" s="103">
        <v>0</v>
      </c>
      <c r="E395" s="48">
        <v>0</v>
      </c>
      <c r="F395" s="104" t="s">
        <v>75</v>
      </c>
      <c r="G395" s="49">
        <v>0</v>
      </c>
      <c r="H395" s="105" t="s">
        <v>75</v>
      </c>
      <c r="I395" s="49">
        <v>0</v>
      </c>
      <c r="J395" s="49"/>
      <c r="K395" s="49">
        <v>0</v>
      </c>
      <c r="L395" s="49">
        <v>0</v>
      </c>
      <c r="M395" s="45">
        <v>377</v>
      </c>
    </row>
    <row r="396" spans="1:13" x14ac:dyDescent="0.2">
      <c r="A396" s="11">
        <v>0</v>
      </c>
      <c r="B396" s="74">
        <v>11504</v>
      </c>
      <c r="C396" s="83" t="s">
        <v>75</v>
      </c>
      <c r="D396" s="103">
        <v>0</v>
      </c>
      <c r="E396" s="48">
        <v>0</v>
      </c>
      <c r="F396" s="104" t="s">
        <v>75</v>
      </c>
      <c r="G396" s="49">
        <v>0</v>
      </c>
      <c r="H396" s="105" t="s">
        <v>75</v>
      </c>
      <c r="I396" s="49">
        <v>0</v>
      </c>
      <c r="J396" s="49"/>
      <c r="K396" s="49">
        <v>0</v>
      </c>
      <c r="L396" s="49">
        <v>0</v>
      </c>
      <c r="M396" s="45">
        <v>378</v>
      </c>
    </row>
    <row r="397" spans="1:13" x14ac:dyDescent="0.2">
      <c r="A397" s="11">
        <v>0</v>
      </c>
      <c r="B397" s="74">
        <v>11535</v>
      </c>
      <c r="C397" s="83" t="s">
        <v>75</v>
      </c>
      <c r="D397" s="103">
        <v>0</v>
      </c>
      <c r="E397" s="48">
        <v>0</v>
      </c>
      <c r="F397" s="104" t="s">
        <v>75</v>
      </c>
      <c r="G397" s="49">
        <v>0</v>
      </c>
      <c r="H397" s="105" t="s">
        <v>75</v>
      </c>
      <c r="I397" s="49">
        <v>0</v>
      </c>
      <c r="J397" s="49"/>
      <c r="K397" s="49">
        <v>0</v>
      </c>
      <c r="L397" s="49">
        <v>0</v>
      </c>
      <c r="M397" s="45">
        <v>379</v>
      </c>
    </row>
    <row r="398" spans="1:13" x14ac:dyDescent="0.2">
      <c r="A398" s="11">
        <v>0</v>
      </c>
      <c r="B398" s="74">
        <v>11566</v>
      </c>
      <c r="C398" s="83" t="s">
        <v>75</v>
      </c>
      <c r="D398" s="103">
        <v>0</v>
      </c>
      <c r="E398" s="48">
        <v>0</v>
      </c>
      <c r="F398" s="104" t="s">
        <v>75</v>
      </c>
      <c r="G398" s="49">
        <v>0</v>
      </c>
      <c r="H398" s="105" t="s">
        <v>75</v>
      </c>
      <c r="I398" s="49">
        <v>0</v>
      </c>
      <c r="J398" s="49"/>
      <c r="K398" s="49">
        <v>0</v>
      </c>
      <c r="L398" s="49">
        <v>0</v>
      </c>
      <c r="M398" s="45">
        <v>380</v>
      </c>
    </row>
    <row r="399" spans="1:13" x14ac:dyDescent="0.2">
      <c r="A399" s="11">
        <v>0</v>
      </c>
      <c r="B399" s="74">
        <v>11596</v>
      </c>
      <c r="C399" s="83" t="s">
        <v>75</v>
      </c>
      <c r="D399" s="103">
        <v>0</v>
      </c>
      <c r="E399" s="48">
        <v>0</v>
      </c>
      <c r="F399" s="104" t="s">
        <v>75</v>
      </c>
      <c r="G399" s="49">
        <v>0</v>
      </c>
      <c r="H399" s="105" t="s">
        <v>75</v>
      </c>
      <c r="I399" s="49">
        <v>0</v>
      </c>
      <c r="J399" s="49"/>
      <c r="K399" s="49">
        <v>0</v>
      </c>
      <c r="L399" s="49">
        <v>0</v>
      </c>
      <c r="M399" s="45">
        <v>381</v>
      </c>
    </row>
    <row r="400" spans="1:13" x14ac:dyDescent="0.2">
      <c r="A400" s="11">
        <v>0</v>
      </c>
      <c r="B400" s="74">
        <v>11627</v>
      </c>
      <c r="C400" s="83" t="s">
        <v>75</v>
      </c>
      <c r="D400" s="103">
        <v>0</v>
      </c>
      <c r="E400" s="48">
        <v>0</v>
      </c>
      <c r="F400" s="104" t="s">
        <v>75</v>
      </c>
      <c r="G400" s="49">
        <v>0</v>
      </c>
      <c r="H400" s="105" t="s">
        <v>75</v>
      </c>
      <c r="I400" s="49">
        <v>0</v>
      </c>
      <c r="J400" s="49"/>
      <c r="K400" s="49">
        <v>0</v>
      </c>
      <c r="L400" s="49">
        <v>0</v>
      </c>
      <c r="M400" s="45">
        <v>382</v>
      </c>
    </row>
    <row r="401" spans="1:13" x14ac:dyDescent="0.2">
      <c r="A401" s="11">
        <v>0</v>
      </c>
      <c r="B401" s="74">
        <v>11657</v>
      </c>
      <c r="C401" s="83" t="s">
        <v>75</v>
      </c>
      <c r="D401" s="103">
        <v>0</v>
      </c>
      <c r="E401" s="48">
        <v>0</v>
      </c>
      <c r="F401" s="104" t="s">
        <v>75</v>
      </c>
      <c r="G401" s="49">
        <v>0</v>
      </c>
      <c r="H401" s="105" t="s">
        <v>75</v>
      </c>
      <c r="I401" s="49">
        <v>0</v>
      </c>
      <c r="J401" s="49"/>
      <c r="K401" s="49">
        <v>0</v>
      </c>
      <c r="L401" s="49">
        <v>0</v>
      </c>
      <c r="M401" s="45">
        <v>383</v>
      </c>
    </row>
    <row r="402" spans="1:13" x14ac:dyDescent="0.2">
      <c r="A402" s="11">
        <v>0</v>
      </c>
      <c r="B402" s="74">
        <v>11688</v>
      </c>
      <c r="C402" s="83" t="s">
        <v>75</v>
      </c>
      <c r="D402" s="103">
        <v>0</v>
      </c>
      <c r="E402" s="48">
        <v>0</v>
      </c>
      <c r="F402" s="104" t="s">
        <v>75</v>
      </c>
      <c r="G402" s="49">
        <v>0</v>
      </c>
      <c r="H402" s="105" t="s">
        <v>75</v>
      </c>
      <c r="I402" s="49">
        <v>0</v>
      </c>
      <c r="J402" s="49"/>
      <c r="K402" s="49">
        <v>0</v>
      </c>
      <c r="L402" s="49">
        <v>0</v>
      </c>
      <c r="M402" s="45">
        <v>384</v>
      </c>
    </row>
    <row r="403" spans="1:13" x14ac:dyDescent="0.2">
      <c r="A403" s="11">
        <v>0</v>
      </c>
      <c r="B403" s="74">
        <v>11719</v>
      </c>
      <c r="C403" s="83" t="s">
        <v>75</v>
      </c>
      <c r="D403" s="103">
        <v>0</v>
      </c>
      <c r="E403" s="48">
        <v>0</v>
      </c>
      <c r="F403" s="104" t="s">
        <v>75</v>
      </c>
      <c r="G403" s="49">
        <v>0</v>
      </c>
      <c r="H403" s="105" t="s">
        <v>75</v>
      </c>
      <c r="I403" s="49">
        <v>0</v>
      </c>
      <c r="J403" s="49"/>
      <c r="K403" s="49">
        <v>0</v>
      </c>
      <c r="L403" s="49">
        <v>0</v>
      </c>
      <c r="M403" s="45">
        <v>385</v>
      </c>
    </row>
    <row r="404" spans="1:13" x14ac:dyDescent="0.2">
      <c r="A404" s="11">
        <v>0</v>
      </c>
      <c r="B404" s="74">
        <v>11748</v>
      </c>
      <c r="C404" s="83" t="s">
        <v>75</v>
      </c>
      <c r="D404" s="103">
        <v>0</v>
      </c>
      <c r="E404" s="48">
        <v>0</v>
      </c>
      <c r="F404" s="104" t="s">
        <v>75</v>
      </c>
      <c r="G404" s="49">
        <v>0</v>
      </c>
      <c r="H404" s="105" t="s">
        <v>75</v>
      </c>
      <c r="I404" s="49">
        <v>0</v>
      </c>
      <c r="J404" s="49"/>
      <c r="K404" s="49">
        <v>0</v>
      </c>
      <c r="L404" s="49">
        <v>0</v>
      </c>
      <c r="M404" s="45">
        <v>386</v>
      </c>
    </row>
    <row r="405" spans="1:13" x14ac:dyDescent="0.2">
      <c r="A405" s="11">
        <v>0</v>
      </c>
      <c r="B405" s="74">
        <v>11779</v>
      </c>
      <c r="C405" s="83" t="s">
        <v>75</v>
      </c>
      <c r="D405" s="103">
        <v>0</v>
      </c>
      <c r="E405" s="48">
        <v>0</v>
      </c>
      <c r="F405" s="104" t="s">
        <v>75</v>
      </c>
      <c r="G405" s="49">
        <v>0</v>
      </c>
      <c r="H405" s="105" t="s">
        <v>75</v>
      </c>
      <c r="I405" s="49">
        <v>0</v>
      </c>
      <c r="J405" s="49"/>
      <c r="K405" s="49">
        <v>0</v>
      </c>
      <c r="L405" s="49">
        <v>0</v>
      </c>
      <c r="M405" s="45">
        <v>387</v>
      </c>
    </row>
    <row r="406" spans="1:13" x14ac:dyDescent="0.2">
      <c r="A406" s="11">
        <v>0</v>
      </c>
      <c r="B406" s="74">
        <v>11809</v>
      </c>
      <c r="C406" s="83" t="s">
        <v>75</v>
      </c>
      <c r="D406" s="103">
        <v>0</v>
      </c>
      <c r="E406" s="48">
        <v>0</v>
      </c>
      <c r="F406" s="104" t="s">
        <v>75</v>
      </c>
      <c r="G406" s="49">
        <v>0</v>
      </c>
      <c r="H406" s="105" t="s">
        <v>75</v>
      </c>
      <c r="I406" s="49">
        <v>0</v>
      </c>
      <c r="J406" s="49"/>
      <c r="K406" s="49">
        <v>0</v>
      </c>
      <c r="L406" s="49">
        <v>0</v>
      </c>
      <c r="M406" s="45">
        <v>388</v>
      </c>
    </row>
    <row r="407" spans="1:13" x14ac:dyDescent="0.2">
      <c r="A407" s="11">
        <v>0</v>
      </c>
      <c r="B407" s="74">
        <v>11840</v>
      </c>
      <c r="C407" s="83" t="s">
        <v>75</v>
      </c>
      <c r="D407" s="103">
        <v>0</v>
      </c>
      <c r="E407" s="48">
        <v>0</v>
      </c>
      <c r="F407" s="104" t="s">
        <v>75</v>
      </c>
      <c r="G407" s="49">
        <v>0</v>
      </c>
      <c r="H407" s="105" t="s">
        <v>75</v>
      </c>
      <c r="I407" s="49">
        <v>0</v>
      </c>
      <c r="J407" s="49"/>
      <c r="K407" s="49">
        <v>0</v>
      </c>
      <c r="L407" s="49">
        <v>0</v>
      </c>
      <c r="M407" s="45">
        <v>389</v>
      </c>
    </row>
    <row r="408" spans="1:13" x14ac:dyDescent="0.2">
      <c r="A408" s="11">
        <v>0</v>
      </c>
      <c r="B408" s="74">
        <v>11870</v>
      </c>
      <c r="C408" s="83" t="s">
        <v>75</v>
      </c>
      <c r="D408" s="103">
        <v>0</v>
      </c>
      <c r="E408" s="48">
        <v>0</v>
      </c>
      <c r="F408" s="104" t="s">
        <v>75</v>
      </c>
      <c r="G408" s="49">
        <v>0</v>
      </c>
      <c r="H408" s="105" t="s">
        <v>75</v>
      </c>
      <c r="I408" s="49">
        <v>0</v>
      </c>
      <c r="J408" s="49"/>
      <c r="K408" s="49">
        <v>0</v>
      </c>
      <c r="L408" s="49">
        <v>0</v>
      </c>
      <c r="M408" s="45">
        <v>390</v>
      </c>
    </row>
    <row r="409" spans="1:13" x14ac:dyDescent="0.2">
      <c r="A409" s="11">
        <v>0</v>
      </c>
      <c r="B409" s="74">
        <v>11901</v>
      </c>
      <c r="C409" s="83" t="s">
        <v>75</v>
      </c>
      <c r="D409" s="103">
        <v>0</v>
      </c>
      <c r="E409" s="48">
        <v>0</v>
      </c>
      <c r="F409" s="104" t="s">
        <v>75</v>
      </c>
      <c r="G409" s="49">
        <v>0</v>
      </c>
      <c r="H409" s="105" t="s">
        <v>75</v>
      </c>
      <c r="I409" s="49">
        <v>0</v>
      </c>
      <c r="J409" s="49"/>
      <c r="K409" s="49">
        <v>0</v>
      </c>
      <c r="L409" s="49">
        <v>0</v>
      </c>
      <c r="M409" s="45">
        <v>391</v>
      </c>
    </row>
    <row r="410" spans="1:13" x14ac:dyDescent="0.2">
      <c r="A410" s="11">
        <v>0</v>
      </c>
      <c r="B410" s="74">
        <v>11932</v>
      </c>
      <c r="C410" s="83" t="s">
        <v>75</v>
      </c>
      <c r="D410" s="103">
        <v>0</v>
      </c>
      <c r="E410" s="48">
        <v>0</v>
      </c>
      <c r="F410" s="104" t="s">
        <v>75</v>
      </c>
      <c r="G410" s="49">
        <v>0</v>
      </c>
      <c r="H410" s="105" t="s">
        <v>75</v>
      </c>
      <c r="I410" s="49">
        <v>0</v>
      </c>
      <c r="J410" s="49"/>
      <c r="K410" s="49">
        <v>0</v>
      </c>
      <c r="L410" s="49">
        <v>0</v>
      </c>
      <c r="M410" s="45">
        <v>392</v>
      </c>
    </row>
    <row r="411" spans="1:13" x14ac:dyDescent="0.2">
      <c r="A411" s="11">
        <v>0</v>
      </c>
      <c r="B411" s="74">
        <v>11962</v>
      </c>
      <c r="C411" s="83" t="s">
        <v>75</v>
      </c>
      <c r="D411" s="103">
        <v>0</v>
      </c>
      <c r="E411" s="48">
        <v>0</v>
      </c>
      <c r="F411" s="104" t="s">
        <v>75</v>
      </c>
      <c r="G411" s="49">
        <v>0</v>
      </c>
      <c r="H411" s="105" t="s">
        <v>75</v>
      </c>
      <c r="I411" s="49">
        <v>0</v>
      </c>
      <c r="J411" s="49"/>
      <c r="K411" s="49">
        <v>0</v>
      </c>
      <c r="L411" s="49">
        <v>0</v>
      </c>
      <c r="M411" s="45">
        <v>393</v>
      </c>
    </row>
    <row r="412" spans="1:13" x14ac:dyDescent="0.2">
      <c r="A412" s="11">
        <v>0</v>
      </c>
      <c r="B412" s="74">
        <v>11993</v>
      </c>
      <c r="C412" s="83" t="s">
        <v>75</v>
      </c>
      <c r="D412" s="103">
        <v>0</v>
      </c>
      <c r="E412" s="48">
        <v>0</v>
      </c>
      <c r="F412" s="104" t="s">
        <v>75</v>
      </c>
      <c r="G412" s="49">
        <v>0</v>
      </c>
      <c r="H412" s="105" t="s">
        <v>75</v>
      </c>
      <c r="I412" s="49">
        <v>0</v>
      </c>
      <c r="J412" s="49"/>
      <c r="K412" s="49">
        <v>0</v>
      </c>
      <c r="L412" s="49">
        <v>0</v>
      </c>
      <c r="M412" s="45">
        <v>394</v>
      </c>
    </row>
    <row r="413" spans="1:13" x14ac:dyDescent="0.2">
      <c r="A413" s="11">
        <v>0</v>
      </c>
      <c r="B413" s="74">
        <v>12023</v>
      </c>
      <c r="C413" s="83" t="s">
        <v>75</v>
      </c>
      <c r="D413" s="103">
        <v>0</v>
      </c>
      <c r="E413" s="48">
        <v>0</v>
      </c>
      <c r="F413" s="104" t="s">
        <v>75</v>
      </c>
      <c r="G413" s="49">
        <v>0</v>
      </c>
      <c r="H413" s="105" t="s">
        <v>75</v>
      </c>
      <c r="I413" s="49">
        <v>0</v>
      </c>
      <c r="J413" s="49"/>
      <c r="K413" s="49">
        <v>0</v>
      </c>
      <c r="L413" s="49">
        <v>0</v>
      </c>
      <c r="M413" s="45">
        <v>395</v>
      </c>
    </row>
    <row r="414" spans="1:13" x14ac:dyDescent="0.2">
      <c r="A414" s="11">
        <v>0</v>
      </c>
      <c r="B414" s="74">
        <v>12054</v>
      </c>
      <c r="C414" s="83" t="s">
        <v>75</v>
      </c>
      <c r="D414" s="103">
        <v>0</v>
      </c>
      <c r="E414" s="48">
        <v>0</v>
      </c>
      <c r="F414" s="104" t="s">
        <v>75</v>
      </c>
      <c r="G414" s="49">
        <v>0</v>
      </c>
      <c r="H414" s="105" t="s">
        <v>75</v>
      </c>
      <c r="I414" s="49">
        <v>0</v>
      </c>
      <c r="J414" s="49"/>
      <c r="K414" s="49">
        <v>0</v>
      </c>
      <c r="L414" s="49">
        <v>0</v>
      </c>
      <c r="M414" s="45">
        <v>396</v>
      </c>
    </row>
    <row r="415" spans="1:13" x14ac:dyDescent="0.2">
      <c r="A415" s="11">
        <v>0</v>
      </c>
      <c r="B415" s="74">
        <v>12085</v>
      </c>
      <c r="C415" s="83" t="s">
        <v>75</v>
      </c>
      <c r="D415" s="103">
        <v>0</v>
      </c>
      <c r="E415" s="48">
        <v>0</v>
      </c>
      <c r="F415" s="104" t="s">
        <v>75</v>
      </c>
      <c r="G415" s="49">
        <v>0</v>
      </c>
      <c r="H415" s="105" t="s">
        <v>75</v>
      </c>
      <c r="I415" s="49">
        <v>0</v>
      </c>
      <c r="J415" s="49"/>
      <c r="K415" s="49">
        <v>0</v>
      </c>
      <c r="L415" s="49">
        <v>0</v>
      </c>
      <c r="M415" s="45">
        <v>397</v>
      </c>
    </row>
    <row r="416" spans="1:13" x14ac:dyDescent="0.2">
      <c r="A416" s="11">
        <v>0</v>
      </c>
      <c r="B416" s="74">
        <v>12113</v>
      </c>
      <c r="C416" s="83" t="s">
        <v>75</v>
      </c>
      <c r="D416" s="103">
        <v>0</v>
      </c>
      <c r="E416" s="48">
        <v>0</v>
      </c>
      <c r="F416" s="104" t="s">
        <v>75</v>
      </c>
      <c r="G416" s="49">
        <v>0</v>
      </c>
      <c r="H416" s="105" t="s">
        <v>75</v>
      </c>
      <c r="I416" s="49">
        <v>0</v>
      </c>
      <c r="J416" s="49"/>
      <c r="K416" s="49">
        <v>0</v>
      </c>
      <c r="L416" s="49">
        <v>0</v>
      </c>
      <c r="M416" s="45">
        <v>398</v>
      </c>
    </row>
    <row r="417" spans="1:13" x14ac:dyDescent="0.2">
      <c r="A417" s="11">
        <v>0</v>
      </c>
      <c r="B417" s="74">
        <v>12144</v>
      </c>
      <c r="C417" s="83" t="s">
        <v>75</v>
      </c>
      <c r="D417" s="103">
        <v>0</v>
      </c>
      <c r="E417" s="48">
        <v>0</v>
      </c>
      <c r="F417" s="104" t="s">
        <v>75</v>
      </c>
      <c r="G417" s="49">
        <v>0</v>
      </c>
      <c r="H417" s="105" t="s">
        <v>75</v>
      </c>
      <c r="I417" s="49">
        <v>0</v>
      </c>
      <c r="J417" s="49"/>
      <c r="K417" s="49">
        <v>0</v>
      </c>
      <c r="L417" s="49">
        <v>0</v>
      </c>
      <c r="M417" s="45">
        <v>399</v>
      </c>
    </row>
    <row r="418" spans="1:13" x14ac:dyDescent="0.2">
      <c r="A418" s="11">
        <v>0</v>
      </c>
      <c r="B418" s="74">
        <v>12174</v>
      </c>
      <c r="C418" s="83" t="s">
        <v>75</v>
      </c>
      <c r="D418" s="103">
        <v>0</v>
      </c>
      <c r="E418" s="48">
        <v>0</v>
      </c>
      <c r="F418" s="104" t="s">
        <v>75</v>
      </c>
      <c r="G418" s="49">
        <v>0</v>
      </c>
      <c r="H418" s="105" t="s">
        <v>75</v>
      </c>
      <c r="I418" s="49">
        <v>0</v>
      </c>
      <c r="J418" s="49"/>
      <c r="K418" s="49">
        <v>0</v>
      </c>
      <c r="L418" s="49">
        <v>0</v>
      </c>
      <c r="M418" s="45">
        <v>400</v>
      </c>
    </row>
    <row r="419" spans="1:13" x14ac:dyDescent="0.2">
      <c r="A419" s="11">
        <v>0</v>
      </c>
      <c r="B419" s="74">
        <v>12205</v>
      </c>
      <c r="C419" s="83" t="s">
        <v>75</v>
      </c>
      <c r="D419" s="103">
        <v>0</v>
      </c>
      <c r="E419" s="48">
        <v>0</v>
      </c>
      <c r="F419" s="104" t="s">
        <v>75</v>
      </c>
      <c r="G419" s="49">
        <v>0</v>
      </c>
      <c r="H419" s="105" t="s">
        <v>75</v>
      </c>
      <c r="I419" s="49">
        <v>0</v>
      </c>
      <c r="J419" s="49"/>
      <c r="K419" s="49">
        <v>0</v>
      </c>
      <c r="L419" s="49">
        <v>0</v>
      </c>
      <c r="M419" s="45">
        <v>401</v>
      </c>
    </row>
    <row r="420" spans="1:13" x14ac:dyDescent="0.2">
      <c r="A420" s="11">
        <v>0</v>
      </c>
      <c r="B420" s="74">
        <v>12235</v>
      </c>
      <c r="C420" s="83" t="s">
        <v>75</v>
      </c>
      <c r="D420" s="103">
        <v>0</v>
      </c>
      <c r="E420" s="48">
        <v>0</v>
      </c>
      <c r="F420" s="104" t="s">
        <v>75</v>
      </c>
      <c r="G420" s="49">
        <v>0</v>
      </c>
      <c r="H420" s="105" t="s">
        <v>75</v>
      </c>
      <c r="I420" s="49">
        <v>0</v>
      </c>
      <c r="J420" s="49"/>
      <c r="K420" s="49">
        <v>0</v>
      </c>
      <c r="L420" s="49">
        <v>0</v>
      </c>
      <c r="M420" s="45">
        <v>402</v>
      </c>
    </row>
    <row r="421" spans="1:13" x14ac:dyDescent="0.2">
      <c r="A421" s="11">
        <v>0</v>
      </c>
      <c r="B421" s="74">
        <v>12266</v>
      </c>
      <c r="C421" s="83" t="s">
        <v>75</v>
      </c>
      <c r="D421" s="103">
        <v>0</v>
      </c>
      <c r="E421" s="48">
        <v>0</v>
      </c>
      <c r="F421" s="104" t="s">
        <v>75</v>
      </c>
      <c r="G421" s="49">
        <v>0</v>
      </c>
      <c r="H421" s="105" t="s">
        <v>75</v>
      </c>
      <c r="I421" s="49">
        <v>0</v>
      </c>
      <c r="J421" s="49"/>
      <c r="K421" s="49">
        <v>0</v>
      </c>
      <c r="L421" s="49">
        <v>0</v>
      </c>
      <c r="M421" s="45">
        <v>403</v>
      </c>
    </row>
    <row r="422" spans="1:13" x14ac:dyDescent="0.2">
      <c r="A422" s="11">
        <v>0</v>
      </c>
      <c r="B422" s="74">
        <v>12297</v>
      </c>
      <c r="C422" s="83" t="s">
        <v>75</v>
      </c>
      <c r="D422" s="103">
        <v>0</v>
      </c>
      <c r="E422" s="48">
        <v>0</v>
      </c>
      <c r="F422" s="104" t="s">
        <v>75</v>
      </c>
      <c r="G422" s="49">
        <v>0</v>
      </c>
      <c r="H422" s="105" t="s">
        <v>75</v>
      </c>
      <c r="I422" s="49">
        <v>0</v>
      </c>
      <c r="J422" s="49"/>
      <c r="K422" s="49">
        <v>0</v>
      </c>
      <c r="L422" s="49">
        <v>0</v>
      </c>
      <c r="M422" s="45">
        <v>404</v>
      </c>
    </row>
    <row r="423" spans="1:13" x14ac:dyDescent="0.2">
      <c r="A423" s="11">
        <v>0</v>
      </c>
      <c r="B423" s="74">
        <v>12327</v>
      </c>
      <c r="C423" s="83" t="s">
        <v>75</v>
      </c>
      <c r="D423" s="103">
        <v>0</v>
      </c>
      <c r="E423" s="48">
        <v>0</v>
      </c>
      <c r="F423" s="104" t="s">
        <v>75</v>
      </c>
      <c r="G423" s="49">
        <v>0</v>
      </c>
      <c r="H423" s="105" t="s">
        <v>75</v>
      </c>
      <c r="I423" s="49">
        <v>0</v>
      </c>
      <c r="J423" s="49"/>
      <c r="K423" s="49">
        <v>0</v>
      </c>
      <c r="L423" s="49">
        <v>0</v>
      </c>
      <c r="M423" s="45">
        <v>405</v>
      </c>
    </row>
    <row r="424" spans="1:13" x14ac:dyDescent="0.2">
      <c r="A424" s="11">
        <v>0</v>
      </c>
      <c r="B424" s="74">
        <v>12358</v>
      </c>
      <c r="C424" s="83" t="s">
        <v>75</v>
      </c>
      <c r="D424" s="103">
        <v>0</v>
      </c>
      <c r="E424" s="48">
        <v>0</v>
      </c>
      <c r="F424" s="104" t="s">
        <v>75</v>
      </c>
      <c r="G424" s="49">
        <v>0</v>
      </c>
      <c r="H424" s="105" t="s">
        <v>75</v>
      </c>
      <c r="I424" s="49">
        <v>0</v>
      </c>
      <c r="J424" s="49"/>
      <c r="K424" s="49">
        <v>0</v>
      </c>
      <c r="L424" s="49">
        <v>0</v>
      </c>
      <c r="M424" s="45">
        <v>406</v>
      </c>
    </row>
    <row r="425" spans="1:13" x14ac:dyDescent="0.2">
      <c r="A425" s="11">
        <v>0</v>
      </c>
      <c r="B425" s="74">
        <v>12388</v>
      </c>
      <c r="C425" s="83" t="s">
        <v>75</v>
      </c>
      <c r="D425" s="103">
        <v>0</v>
      </c>
      <c r="E425" s="48">
        <v>0</v>
      </c>
      <c r="F425" s="104" t="s">
        <v>75</v>
      </c>
      <c r="G425" s="49">
        <v>0</v>
      </c>
      <c r="H425" s="105" t="s">
        <v>75</v>
      </c>
      <c r="I425" s="49">
        <v>0</v>
      </c>
      <c r="J425" s="49"/>
      <c r="K425" s="49">
        <v>0</v>
      </c>
      <c r="L425" s="49">
        <v>0</v>
      </c>
      <c r="M425" s="45">
        <v>407</v>
      </c>
    </row>
    <row r="426" spans="1:13" x14ac:dyDescent="0.2">
      <c r="A426" s="11">
        <v>0</v>
      </c>
      <c r="B426" s="74">
        <v>12419</v>
      </c>
      <c r="C426" s="83" t="s">
        <v>75</v>
      </c>
      <c r="D426" s="103">
        <v>0</v>
      </c>
      <c r="E426" s="48">
        <v>0</v>
      </c>
      <c r="F426" s="104" t="s">
        <v>75</v>
      </c>
      <c r="G426" s="49">
        <v>0</v>
      </c>
      <c r="H426" s="105" t="s">
        <v>75</v>
      </c>
      <c r="I426" s="49">
        <v>0</v>
      </c>
      <c r="J426" s="49"/>
      <c r="K426" s="49">
        <v>0</v>
      </c>
      <c r="L426" s="49">
        <v>0</v>
      </c>
      <c r="M426" s="45">
        <v>408</v>
      </c>
    </row>
    <row r="427" spans="1:13" x14ac:dyDescent="0.2">
      <c r="A427" s="11">
        <v>0</v>
      </c>
      <c r="B427" s="74">
        <v>12450</v>
      </c>
      <c r="C427" s="83" t="s">
        <v>75</v>
      </c>
      <c r="D427" s="103">
        <v>0</v>
      </c>
      <c r="E427" s="48">
        <v>0</v>
      </c>
      <c r="F427" s="104" t="s">
        <v>75</v>
      </c>
      <c r="G427" s="49">
        <v>0</v>
      </c>
      <c r="H427" s="105" t="s">
        <v>75</v>
      </c>
      <c r="I427" s="49">
        <v>0</v>
      </c>
      <c r="J427" s="49"/>
      <c r="K427" s="49">
        <v>0</v>
      </c>
      <c r="L427" s="49">
        <v>0</v>
      </c>
      <c r="M427" s="45">
        <v>409</v>
      </c>
    </row>
    <row r="428" spans="1:13" x14ac:dyDescent="0.2">
      <c r="A428" s="11">
        <v>0</v>
      </c>
      <c r="B428" s="74">
        <v>12478</v>
      </c>
      <c r="C428" s="83" t="s">
        <v>75</v>
      </c>
      <c r="D428" s="103">
        <v>0</v>
      </c>
      <c r="E428" s="48">
        <v>0</v>
      </c>
      <c r="F428" s="104" t="s">
        <v>75</v>
      </c>
      <c r="G428" s="49">
        <v>0</v>
      </c>
      <c r="H428" s="105" t="s">
        <v>75</v>
      </c>
      <c r="I428" s="49">
        <v>0</v>
      </c>
      <c r="J428" s="49"/>
      <c r="K428" s="49">
        <v>0</v>
      </c>
      <c r="L428" s="49">
        <v>0</v>
      </c>
      <c r="M428" s="45">
        <v>410</v>
      </c>
    </row>
    <row r="429" spans="1:13" x14ac:dyDescent="0.2">
      <c r="A429" s="11">
        <v>0</v>
      </c>
      <c r="B429" s="74">
        <v>12509</v>
      </c>
      <c r="C429" s="83" t="s">
        <v>75</v>
      </c>
      <c r="D429" s="103">
        <v>0</v>
      </c>
      <c r="E429" s="48">
        <v>0</v>
      </c>
      <c r="F429" s="104" t="s">
        <v>75</v>
      </c>
      <c r="G429" s="49">
        <v>0</v>
      </c>
      <c r="H429" s="105" t="s">
        <v>75</v>
      </c>
      <c r="I429" s="49">
        <v>0</v>
      </c>
      <c r="J429" s="49"/>
      <c r="K429" s="49">
        <v>0</v>
      </c>
      <c r="L429" s="49">
        <v>0</v>
      </c>
      <c r="M429" s="45">
        <v>411</v>
      </c>
    </row>
    <row r="430" spans="1:13" x14ac:dyDescent="0.2">
      <c r="A430" s="11">
        <v>0</v>
      </c>
      <c r="B430" s="74">
        <v>12539</v>
      </c>
      <c r="C430" s="83" t="s">
        <v>75</v>
      </c>
      <c r="D430" s="103">
        <v>0</v>
      </c>
      <c r="E430" s="48">
        <v>0</v>
      </c>
      <c r="F430" s="104" t="s">
        <v>75</v>
      </c>
      <c r="G430" s="49">
        <v>0</v>
      </c>
      <c r="H430" s="105" t="s">
        <v>75</v>
      </c>
      <c r="I430" s="49">
        <v>0</v>
      </c>
      <c r="J430" s="49"/>
      <c r="K430" s="49">
        <v>0</v>
      </c>
      <c r="L430" s="49">
        <v>0</v>
      </c>
      <c r="M430" s="45">
        <v>412</v>
      </c>
    </row>
    <row r="431" spans="1:13" x14ac:dyDescent="0.2">
      <c r="A431" s="11">
        <v>0</v>
      </c>
      <c r="B431" s="74">
        <v>12570</v>
      </c>
      <c r="C431" s="83" t="s">
        <v>75</v>
      </c>
      <c r="D431" s="103">
        <v>0</v>
      </c>
      <c r="E431" s="48">
        <v>0</v>
      </c>
      <c r="F431" s="104" t="s">
        <v>75</v>
      </c>
      <c r="G431" s="49">
        <v>0</v>
      </c>
      <c r="H431" s="105" t="s">
        <v>75</v>
      </c>
      <c r="I431" s="49">
        <v>0</v>
      </c>
      <c r="J431" s="49"/>
      <c r="K431" s="49">
        <v>0</v>
      </c>
      <c r="L431" s="49">
        <v>0</v>
      </c>
      <c r="M431" s="45">
        <v>413</v>
      </c>
    </row>
    <row r="432" spans="1:13" x14ac:dyDescent="0.2">
      <c r="A432" s="11">
        <v>0</v>
      </c>
      <c r="B432" s="74">
        <v>12600</v>
      </c>
      <c r="C432" s="83" t="s">
        <v>75</v>
      </c>
      <c r="D432" s="103">
        <v>0</v>
      </c>
      <c r="E432" s="48">
        <v>0</v>
      </c>
      <c r="F432" s="104" t="s">
        <v>75</v>
      </c>
      <c r="G432" s="49">
        <v>0</v>
      </c>
      <c r="H432" s="105" t="s">
        <v>75</v>
      </c>
      <c r="I432" s="49">
        <v>0</v>
      </c>
      <c r="J432" s="49"/>
      <c r="K432" s="49">
        <v>0</v>
      </c>
      <c r="L432" s="49">
        <v>0</v>
      </c>
      <c r="M432" s="45">
        <v>414</v>
      </c>
    </row>
    <row r="433" spans="1:13" x14ac:dyDescent="0.2">
      <c r="A433" s="11">
        <v>0</v>
      </c>
      <c r="B433" s="74">
        <v>12631</v>
      </c>
      <c r="C433" s="83" t="s">
        <v>75</v>
      </c>
      <c r="D433" s="103">
        <v>0</v>
      </c>
      <c r="E433" s="48">
        <v>0</v>
      </c>
      <c r="F433" s="104" t="s">
        <v>75</v>
      </c>
      <c r="G433" s="49">
        <v>0</v>
      </c>
      <c r="H433" s="105" t="s">
        <v>75</v>
      </c>
      <c r="I433" s="49">
        <v>0</v>
      </c>
      <c r="J433" s="49"/>
      <c r="K433" s="49">
        <v>0</v>
      </c>
      <c r="L433" s="49">
        <v>0</v>
      </c>
      <c r="M433" s="45">
        <v>415</v>
      </c>
    </row>
    <row r="434" spans="1:13" x14ac:dyDescent="0.2">
      <c r="A434" s="11">
        <v>0</v>
      </c>
      <c r="B434" s="74">
        <v>12662</v>
      </c>
      <c r="C434" s="83" t="s">
        <v>75</v>
      </c>
      <c r="D434" s="103">
        <v>0</v>
      </c>
      <c r="E434" s="48">
        <v>0</v>
      </c>
      <c r="F434" s="104" t="s">
        <v>75</v>
      </c>
      <c r="G434" s="49">
        <v>0</v>
      </c>
      <c r="H434" s="105" t="s">
        <v>75</v>
      </c>
      <c r="I434" s="49">
        <v>0</v>
      </c>
      <c r="J434" s="49"/>
      <c r="K434" s="49">
        <v>0</v>
      </c>
      <c r="L434" s="49">
        <v>0</v>
      </c>
      <c r="M434" s="45">
        <v>416</v>
      </c>
    </row>
    <row r="435" spans="1:13" x14ac:dyDescent="0.2">
      <c r="A435" s="11">
        <v>0</v>
      </c>
      <c r="B435" s="74">
        <v>12692</v>
      </c>
      <c r="C435" s="83" t="s">
        <v>75</v>
      </c>
      <c r="D435" s="103">
        <v>0</v>
      </c>
      <c r="E435" s="48">
        <v>0</v>
      </c>
      <c r="F435" s="104" t="s">
        <v>75</v>
      </c>
      <c r="G435" s="49">
        <v>0</v>
      </c>
      <c r="H435" s="105" t="s">
        <v>75</v>
      </c>
      <c r="I435" s="49">
        <v>0</v>
      </c>
      <c r="J435" s="49"/>
      <c r="K435" s="49">
        <v>0</v>
      </c>
      <c r="L435" s="49">
        <v>0</v>
      </c>
      <c r="M435" s="45">
        <v>417</v>
      </c>
    </row>
    <row r="436" spans="1:13" x14ac:dyDescent="0.2">
      <c r="A436" s="11">
        <v>0</v>
      </c>
      <c r="B436" s="74">
        <v>12723</v>
      </c>
      <c r="C436" s="83" t="s">
        <v>75</v>
      </c>
      <c r="D436" s="103">
        <v>0</v>
      </c>
      <c r="E436" s="48">
        <v>0</v>
      </c>
      <c r="F436" s="104" t="s">
        <v>75</v>
      </c>
      <c r="G436" s="49">
        <v>0</v>
      </c>
      <c r="H436" s="105" t="s">
        <v>75</v>
      </c>
      <c r="I436" s="49">
        <v>0</v>
      </c>
      <c r="J436" s="49"/>
      <c r="K436" s="49">
        <v>0</v>
      </c>
      <c r="L436" s="49">
        <v>0</v>
      </c>
      <c r="M436" s="45">
        <v>418</v>
      </c>
    </row>
    <row r="437" spans="1:13" x14ac:dyDescent="0.2">
      <c r="A437" s="11">
        <v>0</v>
      </c>
      <c r="B437" s="74">
        <v>12753</v>
      </c>
      <c r="C437" s="83" t="s">
        <v>75</v>
      </c>
      <c r="D437" s="103">
        <v>0</v>
      </c>
      <c r="E437" s="48">
        <v>0</v>
      </c>
      <c r="F437" s="104" t="s">
        <v>75</v>
      </c>
      <c r="G437" s="49">
        <v>0</v>
      </c>
      <c r="H437" s="105" t="s">
        <v>75</v>
      </c>
      <c r="I437" s="49">
        <v>0</v>
      </c>
      <c r="J437" s="49"/>
      <c r="K437" s="49">
        <v>0</v>
      </c>
      <c r="L437" s="49">
        <v>0</v>
      </c>
      <c r="M437" s="45">
        <v>419</v>
      </c>
    </row>
    <row r="438" spans="1:13" x14ac:dyDescent="0.2">
      <c r="A438" s="11">
        <v>0</v>
      </c>
      <c r="B438" s="74">
        <v>12784</v>
      </c>
      <c r="C438" s="83" t="s">
        <v>75</v>
      </c>
      <c r="D438" s="103">
        <v>0</v>
      </c>
      <c r="E438" s="48">
        <v>0</v>
      </c>
      <c r="F438" s="104" t="s">
        <v>75</v>
      </c>
      <c r="G438" s="49">
        <v>0</v>
      </c>
      <c r="H438" s="105" t="s">
        <v>75</v>
      </c>
      <c r="I438" s="49">
        <v>0</v>
      </c>
      <c r="J438" s="49"/>
      <c r="K438" s="49">
        <v>0</v>
      </c>
      <c r="L438" s="49">
        <v>0</v>
      </c>
      <c r="M438" s="45">
        <v>420</v>
      </c>
    </row>
    <row r="439" spans="1:13" x14ac:dyDescent="0.2">
      <c r="A439" s="11">
        <v>0</v>
      </c>
      <c r="B439" s="74">
        <v>12815</v>
      </c>
      <c r="C439" s="83" t="s">
        <v>75</v>
      </c>
      <c r="D439" s="103">
        <v>0</v>
      </c>
      <c r="E439" s="48">
        <v>0</v>
      </c>
      <c r="F439" s="104" t="s">
        <v>75</v>
      </c>
      <c r="G439" s="49">
        <v>0</v>
      </c>
      <c r="H439" s="105" t="s">
        <v>75</v>
      </c>
      <c r="I439" s="49">
        <v>0</v>
      </c>
      <c r="J439" s="49"/>
      <c r="K439" s="49">
        <v>0</v>
      </c>
      <c r="L439" s="49">
        <v>0</v>
      </c>
      <c r="M439" s="45">
        <v>421</v>
      </c>
    </row>
    <row r="440" spans="1:13" x14ac:dyDescent="0.2">
      <c r="A440" s="11">
        <v>0</v>
      </c>
      <c r="B440" s="74">
        <v>12843</v>
      </c>
      <c r="C440" s="83" t="s">
        <v>75</v>
      </c>
      <c r="D440" s="103">
        <v>0</v>
      </c>
      <c r="E440" s="48">
        <v>0</v>
      </c>
      <c r="F440" s="104" t="s">
        <v>75</v>
      </c>
      <c r="G440" s="49">
        <v>0</v>
      </c>
      <c r="H440" s="105" t="s">
        <v>75</v>
      </c>
      <c r="I440" s="49">
        <v>0</v>
      </c>
      <c r="J440" s="49"/>
      <c r="K440" s="49">
        <v>0</v>
      </c>
      <c r="L440" s="49">
        <v>0</v>
      </c>
      <c r="M440" s="45">
        <v>422</v>
      </c>
    </row>
    <row r="441" spans="1:13" x14ac:dyDescent="0.2">
      <c r="A441" s="11">
        <v>0</v>
      </c>
      <c r="B441" s="74">
        <v>12874</v>
      </c>
      <c r="C441" s="83" t="s">
        <v>75</v>
      </c>
      <c r="D441" s="103">
        <v>0</v>
      </c>
      <c r="E441" s="48">
        <v>0</v>
      </c>
      <c r="F441" s="104" t="s">
        <v>75</v>
      </c>
      <c r="G441" s="49">
        <v>0</v>
      </c>
      <c r="H441" s="105" t="s">
        <v>75</v>
      </c>
      <c r="I441" s="49">
        <v>0</v>
      </c>
      <c r="J441" s="49"/>
      <c r="K441" s="49">
        <v>0</v>
      </c>
      <c r="L441" s="49">
        <v>0</v>
      </c>
      <c r="M441" s="45">
        <v>423</v>
      </c>
    </row>
    <row r="442" spans="1:13" x14ac:dyDescent="0.2">
      <c r="A442" s="11">
        <v>0</v>
      </c>
      <c r="B442" s="74">
        <v>12904</v>
      </c>
      <c r="C442" s="83" t="s">
        <v>75</v>
      </c>
      <c r="D442" s="103">
        <v>0</v>
      </c>
      <c r="E442" s="48">
        <v>0</v>
      </c>
      <c r="F442" s="104" t="s">
        <v>75</v>
      </c>
      <c r="G442" s="49">
        <v>0</v>
      </c>
      <c r="H442" s="105" t="s">
        <v>75</v>
      </c>
      <c r="I442" s="49">
        <v>0</v>
      </c>
      <c r="J442" s="49"/>
      <c r="K442" s="49">
        <v>0</v>
      </c>
      <c r="L442" s="49">
        <v>0</v>
      </c>
      <c r="M442" s="45">
        <v>424</v>
      </c>
    </row>
    <row r="443" spans="1:13" x14ac:dyDescent="0.2">
      <c r="A443" s="11">
        <v>0</v>
      </c>
      <c r="B443" s="74">
        <v>12935</v>
      </c>
      <c r="C443" s="83" t="s">
        <v>75</v>
      </c>
      <c r="D443" s="103">
        <v>0</v>
      </c>
      <c r="E443" s="48">
        <v>0</v>
      </c>
      <c r="F443" s="104" t="s">
        <v>75</v>
      </c>
      <c r="G443" s="49">
        <v>0</v>
      </c>
      <c r="H443" s="105" t="s">
        <v>75</v>
      </c>
      <c r="I443" s="49">
        <v>0</v>
      </c>
      <c r="J443" s="49"/>
      <c r="K443" s="49">
        <v>0</v>
      </c>
      <c r="L443" s="49">
        <v>0</v>
      </c>
      <c r="M443" s="45">
        <v>425</v>
      </c>
    </row>
    <row r="444" spans="1:13" x14ac:dyDescent="0.2">
      <c r="A444" s="11">
        <v>0</v>
      </c>
      <c r="B444" s="74">
        <v>12965</v>
      </c>
      <c r="C444" s="83" t="s">
        <v>75</v>
      </c>
      <c r="D444" s="103">
        <v>0</v>
      </c>
      <c r="E444" s="48">
        <v>0</v>
      </c>
      <c r="F444" s="104" t="s">
        <v>75</v>
      </c>
      <c r="G444" s="49">
        <v>0</v>
      </c>
      <c r="H444" s="105" t="s">
        <v>75</v>
      </c>
      <c r="I444" s="49">
        <v>0</v>
      </c>
      <c r="J444" s="49"/>
      <c r="K444" s="49">
        <v>0</v>
      </c>
      <c r="L444" s="49">
        <v>0</v>
      </c>
      <c r="M444" s="45">
        <v>426</v>
      </c>
    </row>
    <row r="445" spans="1:13" x14ac:dyDescent="0.2">
      <c r="A445" s="11">
        <v>0</v>
      </c>
      <c r="B445" s="74">
        <v>12996</v>
      </c>
      <c r="C445" s="83" t="s">
        <v>75</v>
      </c>
      <c r="D445" s="103">
        <v>0</v>
      </c>
      <c r="E445" s="48">
        <v>0</v>
      </c>
      <c r="F445" s="104" t="s">
        <v>75</v>
      </c>
      <c r="G445" s="49">
        <v>0</v>
      </c>
      <c r="H445" s="105" t="s">
        <v>75</v>
      </c>
      <c r="I445" s="49">
        <v>0</v>
      </c>
      <c r="J445" s="49"/>
      <c r="K445" s="49">
        <v>0</v>
      </c>
      <c r="L445" s="49">
        <v>0</v>
      </c>
      <c r="M445" s="45">
        <v>427</v>
      </c>
    </row>
    <row r="446" spans="1:13" x14ac:dyDescent="0.2">
      <c r="A446" s="11">
        <v>0</v>
      </c>
      <c r="B446" s="74">
        <v>13027</v>
      </c>
      <c r="C446" s="83" t="s">
        <v>75</v>
      </c>
      <c r="D446" s="103">
        <v>0</v>
      </c>
      <c r="E446" s="48">
        <v>0</v>
      </c>
      <c r="F446" s="104" t="s">
        <v>75</v>
      </c>
      <c r="G446" s="49">
        <v>0</v>
      </c>
      <c r="H446" s="105" t="s">
        <v>75</v>
      </c>
      <c r="I446" s="49">
        <v>0</v>
      </c>
      <c r="J446" s="49"/>
      <c r="K446" s="49">
        <v>0</v>
      </c>
      <c r="L446" s="49">
        <v>0</v>
      </c>
      <c r="M446" s="45">
        <v>428</v>
      </c>
    </row>
    <row r="447" spans="1:13" x14ac:dyDescent="0.2">
      <c r="A447" s="11">
        <v>0</v>
      </c>
      <c r="B447" s="74">
        <v>13057</v>
      </c>
      <c r="C447" s="83" t="s">
        <v>75</v>
      </c>
      <c r="D447" s="103">
        <v>0</v>
      </c>
      <c r="E447" s="48">
        <v>0</v>
      </c>
      <c r="F447" s="104" t="s">
        <v>75</v>
      </c>
      <c r="G447" s="49">
        <v>0</v>
      </c>
      <c r="H447" s="105" t="s">
        <v>75</v>
      </c>
      <c r="I447" s="49">
        <v>0</v>
      </c>
      <c r="J447" s="49"/>
      <c r="K447" s="49">
        <v>0</v>
      </c>
      <c r="L447" s="49">
        <v>0</v>
      </c>
      <c r="M447" s="45">
        <v>429</v>
      </c>
    </row>
    <row r="448" spans="1:13" x14ac:dyDescent="0.2">
      <c r="A448" s="11">
        <v>0</v>
      </c>
      <c r="B448" s="74">
        <v>13088</v>
      </c>
      <c r="C448" s="83" t="s">
        <v>75</v>
      </c>
      <c r="D448" s="103">
        <v>0</v>
      </c>
      <c r="E448" s="48">
        <v>0</v>
      </c>
      <c r="F448" s="104" t="s">
        <v>75</v>
      </c>
      <c r="G448" s="49">
        <v>0</v>
      </c>
      <c r="H448" s="105" t="s">
        <v>75</v>
      </c>
      <c r="I448" s="49">
        <v>0</v>
      </c>
      <c r="J448" s="49"/>
      <c r="K448" s="49">
        <v>0</v>
      </c>
      <c r="L448" s="49">
        <v>0</v>
      </c>
      <c r="M448" s="45">
        <v>430</v>
      </c>
    </row>
    <row r="449" spans="1:13" x14ac:dyDescent="0.2">
      <c r="A449" s="11">
        <v>0</v>
      </c>
      <c r="B449" s="74">
        <v>13118</v>
      </c>
      <c r="C449" s="83" t="s">
        <v>75</v>
      </c>
      <c r="D449" s="103">
        <v>0</v>
      </c>
      <c r="E449" s="48">
        <v>0</v>
      </c>
      <c r="F449" s="104" t="s">
        <v>75</v>
      </c>
      <c r="G449" s="49">
        <v>0</v>
      </c>
      <c r="H449" s="105" t="s">
        <v>75</v>
      </c>
      <c r="I449" s="49">
        <v>0</v>
      </c>
      <c r="J449" s="49"/>
      <c r="K449" s="49">
        <v>0</v>
      </c>
      <c r="L449" s="49">
        <v>0</v>
      </c>
      <c r="M449" s="45">
        <v>431</v>
      </c>
    </row>
    <row r="450" spans="1:13" x14ac:dyDescent="0.2">
      <c r="A450" s="11">
        <v>0</v>
      </c>
      <c r="B450" s="74">
        <v>13149</v>
      </c>
      <c r="C450" s="83" t="s">
        <v>75</v>
      </c>
      <c r="D450" s="103">
        <v>0</v>
      </c>
      <c r="E450" s="48">
        <v>0</v>
      </c>
      <c r="F450" s="104" t="s">
        <v>75</v>
      </c>
      <c r="G450" s="49">
        <v>0</v>
      </c>
      <c r="H450" s="105" t="s">
        <v>75</v>
      </c>
      <c r="I450" s="49">
        <v>0</v>
      </c>
      <c r="J450" s="49"/>
      <c r="K450" s="49">
        <v>0</v>
      </c>
      <c r="L450" s="49">
        <v>0</v>
      </c>
      <c r="M450" s="45">
        <v>432</v>
      </c>
    </row>
    <row r="451" spans="1:13" x14ac:dyDescent="0.2">
      <c r="A451" s="11">
        <v>0</v>
      </c>
      <c r="B451" s="74">
        <v>13180</v>
      </c>
      <c r="C451" s="83" t="s">
        <v>75</v>
      </c>
      <c r="D451" s="103">
        <v>0</v>
      </c>
      <c r="E451" s="48">
        <v>0</v>
      </c>
      <c r="F451" s="104" t="s">
        <v>75</v>
      </c>
      <c r="G451" s="49">
        <v>0</v>
      </c>
      <c r="H451" s="105" t="s">
        <v>75</v>
      </c>
      <c r="I451" s="49">
        <v>0</v>
      </c>
      <c r="J451" s="49"/>
      <c r="K451" s="49">
        <v>0</v>
      </c>
      <c r="L451" s="49">
        <v>0</v>
      </c>
      <c r="M451" s="45">
        <v>433</v>
      </c>
    </row>
    <row r="452" spans="1:13" x14ac:dyDescent="0.2">
      <c r="A452" s="11">
        <v>0</v>
      </c>
      <c r="B452" s="74">
        <v>13209</v>
      </c>
      <c r="C452" s="83" t="s">
        <v>75</v>
      </c>
      <c r="D452" s="103">
        <v>0</v>
      </c>
      <c r="E452" s="48">
        <v>0</v>
      </c>
      <c r="F452" s="104" t="s">
        <v>75</v>
      </c>
      <c r="G452" s="49">
        <v>0</v>
      </c>
      <c r="H452" s="105" t="s">
        <v>75</v>
      </c>
      <c r="I452" s="49">
        <v>0</v>
      </c>
      <c r="J452" s="49"/>
      <c r="K452" s="49">
        <v>0</v>
      </c>
      <c r="L452" s="49">
        <v>0</v>
      </c>
      <c r="M452" s="45">
        <v>434</v>
      </c>
    </row>
    <row r="453" spans="1:13" x14ac:dyDescent="0.2">
      <c r="A453" s="11">
        <v>0</v>
      </c>
      <c r="B453" s="74">
        <v>13240</v>
      </c>
      <c r="C453" s="83" t="s">
        <v>75</v>
      </c>
      <c r="D453" s="103">
        <v>0</v>
      </c>
      <c r="E453" s="48">
        <v>0</v>
      </c>
      <c r="F453" s="104" t="s">
        <v>75</v>
      </c>
      <c r="G453" s="49">
        <v>0</v>
      </c>
      <c r="H453" s="105" t="s">
        <v>75</v>
      </c>
      <c r="I453" s="49">
        <v>0</v>
      </c>
      <c r="J453" s="49"/>
      <c r="K453" s="49">
        <v>0</v>
      </c>
      <c r="L453" s="49">
        <v>0</v>
      </c>
      <c r="M453" s="45">
        <v>435</v>
      </c>
    </row>
    <row r="454" spans="1:13" x14ac:dyDescent="0.2">
      <c r="A454" s="11">
        <v>0</v>
      </c>
      <c r="B454" s="74">
        <v>13270</v>
      </c>
      <c r="C454" s="83" t="s">
        <v>75</v>
      </c>
      <c r="D454" s="103">
        <v>0</v>
      </c>
      <c r="E454" s="48">
        <v>0</v>
      </c>
      <c r="F454" s="104" t="s">
        <v>75</v>
      </c>
      <c r="G454" s="49">
        <v>0</v>
      </c>
      <c r="H454" s="105" t="s">
        <v>75</v>
      </c>
      <c r="I454" s="49">
        <v>0</v>
      </c>
      <c r="J454" s="49"/>
      <c r="K454" s="49">
        <v>0</v>
      </c>
      <c r="L454" s="49">
        <v>0</v>
      </c>
      <c r="M454" s="45">
        <v>436</v>
      </c>
    </row>
    <row r="455" spans="1:13" x14ac:dyDescent="0.2">
      <c r="A455" s="11">
        <v>0</v>
      </c>
      <c r="B455" s="74">
        <v>13301</v>
      </c>
      <c r="C455" s="83" t="s">
        <v>75</v>
      </c>
      <c r="D455" s="103">
        <v>0</v>
      </c>
      <c r="E455" s="48">
        <v>0</v>
      </c>
      <c r="F455" s="104" t="s">
        <v>75</v>
      </c>
      <c r="G455" s="49">
        <v>0</v>
      </c>
      <c r="H455" s="105" t="s">
        <v>75</v>
      </c>
      <c r="I455" s="49">
        <v>0</v>
      </c>
      <c r="J455" s="49"/>
      <c r="K455" s="49">
        <v>0</v>
      </c>
      <c r="L455" s="49">
        <v>0</v>
      </c>
      <c r="M455" s="45">
        <v>437</v>
      </c>
    </row>
    <row r="456" spans="1:13" x14ac:dyDescent="0.2">
      <c r="A456" s="11">
        <v>0</v>
      </c>
      <c r="B456" s="74">
        <v>13331</v>
      </c>
      <c r="C456" s="83" t="s">
        <v>75</v>
      </c>
      <c r="D456" s="103">
        <v>0</v>
      </c>
      <c r="E456" s="48">
        <v>0</v>
      </c>
      <c r="F456" s="104" t="s">
        <v>75</v>
      </c>
      <c r="G456" s="49">
        <v>0</v>
      </c>
      <c r="H456" s="105" t="s">
        <v>75</v>
      </c>
      <c r="I456" s="49">
        <v>0</v>
      </c>
      <c r="J456" s="49"/>
      <c r="K456" s="49">
        <v>0</v>
      </c>
      <c r="L456" s="49">
        <v>0</v>
      </c>
      <c r="M456" s="45">
        <v>438</v>
      </c>
    </row>
    <row r="457" spans="1:13" x14ac:dyDescent="0.2">
      <c r="A457" s="11">
        <v>0</v>
      </c>
      <c r="B457" s="74">
        <v>13362</v>
      </c>
      <c r="C457" s="83" t="s">
        <v>75</v>
      </c>
      <c r="D457" s="103">
        <v>0</v>
      </c>
      <c r="E457" s="48">
        <v>0</v>
      </c>
      <c r="F457" s="104" t="s">
        <v>75</v>
      </c>
      <c r="G457" s="49">
        <v>0</v>
      </c>
      <c r="H457" s="105" t="s">
        <v>75</v>
      </c>
      <c r="I457" s="49">
        <v>0</v>
      </c>
      <c r="J457" s="49"/>
      <c r="K457" s="49">
        <v>0</v>
      </c>
      <c r="L457" s="49">
        <v>0</v>
      </c>
      <c r="M457" s="45">
        <v>439</v>
      </c>
    </row>
    <row r="458" spans="1:13" x14ac:dyDescent="0.2">
      <c r="A458" s="11">
        <v>0</v>
      </c>
      <c r="B458" s="74">
        <v>13393</v>
      </c>
      <c r="C458" s="83" t="s">
        <v>75</v>
      </c>
      <c r="D458" s="103">
        <v>0</v>
      </c>
      <c r="E458" s="48">
        <v>0</v>
      </c>
      <c r="F458" s="104" t="s">
        <v>75</v>
      </c>
      <c r="G458" s="49">
        <v>0</v>
      </c>
      <c r="H458" s="105" t="s">
        <v>75</v>
      </c>
      <c r="I458" s="49">
        <v>0</v>
      </c>
      <c r="J458" s="49"/>
      <c r="K458" s="49">
        <v>0</v>
      </c>
      <c r="L458" s="49">
        <v>0</v>
      </c>
      <c r="M458" s="45">
        <v>440</v>
      </c>
    </row>
    <row r="459" spans="1:13" x14ac:dyDescent="0.2">
      <c r="A459" s="11">
        <v>0</v>
      </c>
      <c r="B459" s="74">
        <v>13423</v>
      </c>
      <c r="C459" s="83" t="s">
        <v>75</v>
      </c>
      <c r="D459" s="103">
        <v>0</v>
      </c>
      <c r="E459" s="48">
        <v>0</v>
      </c>
      <c r="F459" s="104" t="s">
        <v>75</v>
      </c>
      <c r="G459" s="49">
        <v>0</v>
      </c>
      <c r="H459" s="105" t="s">
        <v>75</v>
      </c>
      <c r="I459" s="49">
        <v>0</v>
      </c>
      <c r="J459" s="49"/>
      <c r="K459" s="49">
        <v>0</v>
      </c>
      <c r="L459" s="49">
        <v>0</v>
      </c>
      <c r="M459" s="45">
        <v>441</v>
      </c>
    </row>
    <row r="460" spans="1:13" x14ac:dyDescent="0.2">
      <c r="A460" s="11">
        <v>0</v>
      </c>
      <c r="B460" s="74">
        <v>13454</v>
      </c>
      <c r="C460" s="83" t="s">
        <v>75</v>
      </c>
      <c r="D460" s="103">
        <v>0</v>
      </c>
      <c r="E460" s="48">
        <v>0</v>
      </c>
      <c r="F460" s="104" t="s">
        <v>75</v>
      </c>
      <c r="G460" s="49">
        <v>0</v>
      </c>
      <c r="H460" s="105" t="s">
        <v>75</v>
      </c>
      <c r="I460" s="49">
        <v>0</v>
      </c>
      <c r="J460" s="49"/>
      <c r="K460" s="49">
        <v>0</v>
      </c>
      <c r="L460" s="49">
        <v>0</v>
      </c>
      <c r="M460" s="45">
        <v>442</v>
      </c>
    </row>
    <row r="461" spans="1:13" x14ac:dyDescent="0.2">
      <c r="A461" s="11">
        <v>0</v>
      </c>
      <c r="B461" s="74">
        <v>13484</v>
      </c>
      <c r="C461" s="83" t="s">
        <v>75</v>
      </c>
      <c r="D461" s="103">
        <v>0</v>
      </c>
      <c r="E461" s="48">
        <v>0</v>
      </c>
      <c r="F461" s="104" t="s">
        <v>75</v>
      </c>
      <c r="G461" s="49">
        <v>0</v>
      </c>
      <c r="H461" s="105" t="s">
        <v>75</v>
      </c>
      <c r="I461" s="49">
        <v>0</v>
      </c>
      <c r="J461" s="49"/>
      <c r="K461" s="49">
        <v>0</v>
      </c>
      <c r="L461" s="49">
        <v>0</v>
      </c>
      <c r="M461" s="45">
        <v>443</v>
      </c>
    </row>
    <row r="462" spans="1:13" x14ac:dyDescent="0.2">
      <c r="A462" s="11">
        <v>0</v>
      </c>
      <c r="B462" s="74">
        <v>13515</v>
      </c>
      <c r="C462" s="83" t="s">
        <v>75</v>
      </c>
      <c r="D462" s="103">
        <v>0</v>
      </c>
      <c r="E462" s="48">
        <v>0</v>
      </c>
      <c r="F462" s="104" t="s">
        <v>75</v>
      </c>
      <c r="G462" s="49">
        <v>0</v>
      </c>
      <c r="H462" s="105" t="s">
        <v>75</v>
      </c>
      <c r="I462" s="49">
        <v>0</v>
      </c>
      <c r="J462" s="49"/>
      <c r="K462" s="49">
        <v>0</v>
      </c>
      <c r="L462" s="49">
        <v>0</v>
      </c>
      <c r="M462" s="45">
        <v>444</v>
      </c>
    </row>
    <row r="463" spans="1:13" x14ac:dyDescent="0.2">
      <c r="A463" s="11">
        <v>0</v>
      </c>
      <c r="B463" s="74">
        <v>13546</v>
      </c>
      <c r="C463" s="83" t="s">
        <v>75</v>
      </c>
      <c r="D463" s="103">
        <v>0</v>
      </c>
      <c r="E463" s="48">
        <v>0</v>
      </c>
      <c r="F463" s="104" t="s">
        <v>75</v>
      </c>
      <c r="G463" s="49">
        <v>0</v>
      </c>
      <c r="H463" s="105" t="s">
        <v>75</v>
      </c>
      <c r="I463" s="49">
        <v>0</v>
      </c>
      <c r="J463" s="49"/>
      <c r="K463" s="49">
        <v>0</v>
      </c>
      <c r="L463" s="49">
        <v>0</v>
      </c>
      <c r="M463" s="45">
        <v>445</v>
      </c>
    </row>
    <row r="464" spans="1:13" x14ac:dyDescent="0.2">
      <c r="A464" s="11">
        <v>0</v>
      </c>
      <c r="B464" s="74">
        <v>13574</v>
      </c>
      <c r="C464" s="83" t="s">
        <v>75</v>
      </c>
      <c r="D464" s="103">
        <v>0</v>
      </c>
      <c r="E464" s="48">
        <v>0</v>
      </c>
      <c r="F464" s="104" t="s">
        <v>75</v>
      </c>
      <c r="G464" s="49">
        <v>0</v>
      </c>
      <c r="H464" s="105" t="s">
        <v>75</v>
      </c>
      <c r="I464" s="49">
        <v>0</v>
      </c>
      <c r="J464" s="49"/>
      <c r="K464" s="49">
        <v>0</v>
      </c>
      <c r="L464" s="49">
        <v>0</v>
      </c>
      <c r="M464" s="45">
        <v>446</v>
      </c>
    </row>
    <row r="465" spans="1:13" x14ac:dyDescent="0.2">
      <c r="A465" s="11">
        <v>0</v>
      </c>
      <c r="B465" s="74">
        <v>13605</v>
      </c>
      <c r="C465" s="83" t="s">
        <v>75</v>
      </c>
      <c r="D465" s="103">
        <v>0</v>
      </c>
      <c r="E465" s="48">
        <v>0</v>
      </c>
      <c r="F465" s="104" t="s">
        <v>75</v>
      </c>
      <c r="G465" s="49">
        <v>0</v>
      </c>
      <c r="H465" s="105" t="s">
        <v>75</v>
      </c>
      <c r="I465" s="49">
        <v>0</v>
      </c>
      <c r="J465" s="49"/>
      <c r="K465" s="49">
        <v>0</v>
      </c>
      <c r="L465" s="49">
        <v>0</v>
      </c>
      <c r="M465" s="45">
        <v>447</v>
      </c>
    </row>
    <row r="466" spans="1:13" x14ac:dyDescent="0.2">
      <c r="A466" s="11">
        <v>0</v>
      </c>
      <c r="B466" s="74">
        <v>13635</v>
      </c>
      <c r="C466" s="83" t="s">
        <v>75</v>
      </c>
      <c r="D466" s="103">
        <v>0</v>
      </c>
      <c r="E466" s="48">
        <v>0</v>
      </c>
      <c r="F466" s="104" t="s">
        <v>75</v>
      </c>
      <c r="G466" s="49">
        <v>0</v>
      </c>
      <c r="H466" s="105" t="s">
        <v>75</v>
      </c>
      <c r="I466" s="49">
        <v>0</v>
      </c>
      <c r="J466" s="49"/>
      <c r="K466" s="49">
        <v>0</v>
      </c>
      <c r="L466" s="49">
        <v>0</v>
      </c>
      <c r="M466" s="45">
        <v>448</v>
      </c>
    </row>
    <row r="467" spans="1:13" x14ac:dyDescent="0.2">
      <c r="A467" s="11">
        <v>0</v>
      </c>
      <c r="B467" s="74">
        <v>13666</v>
      </c>
      <c r="C467" s="83" t="s">
        <v>75</v>
      </c>
      <c r="D467" s="103">
        <v>0</v>
      </c>
      <c r="E467" s="48">
        <v>0</v>
      </c>
      <c r="F467" s="104" t="s">
        <v>75</v>
      </c>
      <c r="G467" s="49">
        <v>0</v>
      </c>
      <c r="H467" s="105" t="s">
        <v>75</v>
      </c>
      <c r="I467" s="49">
        <v>0</v>
      </c>
      <c r="J467" s="49"/>
      <c r="K467" s="49">
        <v>0</v>
      </c>
      <c r="L467" s="49">
        <v>0</v>
      </c>
      <c r="M467" s="45">
        <v>449</v>
      </c>
    </row>
    <row r="468" spans="1:13" x14ac:dyDescent="0.2">
      <c r="A468" s="11">
        <v>0</v>
      </c>
      <c r="B468" s="74">
        <v>13696</v>
      </c>
      <c r="C468" s="83" t="s">
        <v>75</v>
      </c>
      <c r="D468" s="103">
        <v>0</v>
      </c>
      <c r="E468" s="48">
        <v>0</v>
      </c>
      <c r="F468" s="104" t="s">
        <v>75</v>
      </c>
      <c r="G468" s="49">
        <v>0</v>
      </c>
      <c r="H468" s="105" t="s">
        <v>75</v>
      </c>
      <c r="I468" s="49">
        <v>0</v>
      </c>
      <c r="J468" s="49"/>
      <c r="K468" s="49">
        <v>0</v>
      </c>
      <c r="L468" s="49">
        <v>0</v>
      </c>
      <c r="M468" s="45">
        <v>450</v>
      </c>
    </row>
    <row r="469" spans="1:13" x14ac:dyDescent="0.2">
      <c r="A469" s="11">
        <v>0</v>
      </c>
      <c r="B469" s="74">
        <v>13727</v>
      </c>
      <c r="C469" s="83" t="s">
        <v>75</v>
      </c>
      <c r="D469" s="103">
        <v>0</v>
      </c>
      <c r="E469" s="48">
        <v>0</v>
      </c>
      <c r="F469" s="104" t="s">
        <v>75</v>
      </c>
      <c r="G469" s="49">
        <v>0</v>
      </c>
      <c r="H469" s="105" t="s">
        <v>75</v>
      </c>
      <c r="I469" s="49">
        <v>0</v>
      </c>
      <c r="J469" s="49"/>
      <c r="K469" s="49">
        <v>0</v>
      </c>
      <c r="L469" s="49">
        <v>0</v>
      </c>
      <c r="M469" s="45">
        <v>451</v>
      </c>
    </row>
    <row r="470" spans="1:13" x14ac:dyDescent="0.2">
      <c r="A470" s="11">
        <v>0</v>
      </c>
      <c r="B470" s="74">
        <v>13758</v>
      </c>
      <c r="C470" s="83" t="s">
        <v>75</v>
      </c>
      <c r="D470" s="103">
        <v>0</v>
      </c>
      <c r="E470" s="48">
        <v>0</v>
      </c>
      <c r="F470" s="104" t="s">
        <v>75</v>
      </c>
      <c r="G470" s="49">
        <v>0</v>
      </c>
      <c r="H470" s="105" t="s">
        <v>75</v>
      </c>
      <c r="I470" s="49">
        <v>0</v>
      </c>
      <c r="J470" s="49"/>
      <c r="K470" s="49">
        <v>0</v>
      </c>
      <c r="L470" s="49">
        <v>0</v>
      </c>
      <c r="M470" s="45">
        <v>452</v>
      </c>
    </row>
    <row r="471" spans="1:13" x14ac:dyDescent="0.2">
      <c r="A471" s="11">
        <v>0</v>
      </c>
      <c r="B471" s="74">
        <v>13788</v>
      </c>
      <c r="C471" s="83" t="s">
        <v>75</v>
      </c>
      <c r="D471" s="103">
        <v>0</v>
      </c>
      <c r="E471" s="48">
        <v>0</v>
      </c>
      <c r="F471" s="104" t="s">
        <v>75</v>
      </c>
      <c r="G471" s="49">
        <v>0</v>
      </c>
      <c r="H471" s="105" t="s">
        <v>75</v>
      </c>
      <c r="I471" s="49">
        <v>0</v>
      </c>
      <c r="J471" s="49"/>
      <c r="K471" s="49">
        <v>0</v>
      </c>
      <c r="L471" s="49">
        <v>0</v>
      </c>
      <c r="M471" s="45">
        <v>453</v>
      </c>
    </row>
    <row r="472" spans="1:13" x14ac:dyDescent="0.2">
      <c r="A472" s="11">
        <v>0</v>
      </c>
      <c r="B472" s="74">
        <v>13819</v>
      </c>
      <c r="C472" s="83" t="s">
        <v>75</v>
      </c>
      <c r="D472" s="103">
        <v>0</v>
      </c>
      <c r="E472" s="48">
        <v>0</v>
      </c>
      <c r="F472" s="104" t="s">
        <v>75</v>
      </c>
      <c r="G472" s="49">
        <v>0</v>
      </c>
      <c r="H472" s="105" t="s">
        <v>75</v>
      </c>
      <c r="I472" s="49">
        <v>0</v>
      </c>
      <c r="J472" s="49"/>
      <c r="K472" s="49">
        <v>0</v>
      </c>
      <c r="L472" s="49">
        <v>0</v>
      </c>
      <c r="M472" s="45">
        <v>454</v>
      </c>
    </row>
    <row r="473" spans="1:13" x14ac:dyDescent="0.2">
      <c r="A473" s="11">
        <v>0</v>
      </c>
      <c r="B473" s="74">
        <v>13849</v>
      </c>
      <c r="C473" s="83" t="s">
        <v>75</v>
      </c>
      <c r="D473" s="103">
        <v>0</v>
      </c>
      <c r="E473" s="48">
        <v>0</v>
      </c>
      <c r="F473" s="104" t="s">
        <v>75</v>
      </c>
      <c r="G473" s="49">
        <v>0</v>
      </c>
      <c r="H473" s="105" t="s">
        <v>75</v>
      </c>
      <c r="I473" s="49">
        <v>0</v>
      </c>
      <c r="J473" s="49"/>
      <c r="K473" s="49">
        <v>0</v>
      </c>
      <c r="L473" s="49">
        <v>0</v>
      </c>
      <c r="M473" s="45">
        <v>455</v>
      </c>
    </row>
    <row r="474" spans="1:13" x14ac:dyDescent="0.2">
      <c r="A474" s="11">
        <v>0</v>
      </c>
      <c r="B474" s="74">
        <v>13880</v>
      </c>
      <c r="C474" s="83" t="s">
        <v>75</v>
      </c>
      <c r="D474" s="103">
        <v>0</v>
      </c>
      <c r="E474" s="48">
        <v>0</v>
      </c>
      <c r="F474" s="104" t="s">
        <v>75</v>
      </c>
      <c r="G474" s="49">
        <v>0</v>
      </c>
      <c r="H474" s="105" t="s">
        <v>75</v>
      </c>
      <c r="I474" s="49">
        <v>0</v>
      </c>
      <c r="J474" s="49"/>
      <c r="K474" s="49">
        <v>0</v>
      </c>
      <c r="L474" s="49">
        <v>0</v>
      </c>
      <c r="M474" s="45">
        <v>456</v>
      </c>
    </row>
    <row r="475" spans="1:13" x14ac:dyDescent="0.2">
      <c r="A475" s="11">
        <v>0</v>
      </c>
      <c r="B475" s="74">
        <v>13911</v>
      </c>
      <c r="C475" s="83" t="s">
        <v>75</v>
      </c>
      <c r="D475" s="103">
        <v>0</v>
      </c>
      <c r="E475" s="48">
        <v>0</v>
      </c>
      <c r="F475" s="104" t="s">
        <v>75</v>
      </c>
      <c r="G475" s="49">
        <v>0</v>
      </c>
      <c r="H475" s="105" t="s">
        <v>75</v>
      </c>
      <c r="I475" s="49">
        <v>0</v>
      </c>
      <c r="J475" s="49"/>
      <c r="K475" s="49">
        <v>0</v>
      </c>
      <c r="L475" s="49">
        <v>0</v>
      </c>
      <c r="M475" s="45">
        <v>457</v>
      </c>
    </row>
    <row r="476" spans="1:13" x14ac:dyDescent="0.2">
      <c r="A476" s="11">
        <v>0</v>
      </c>
      <c r="B476" s="74">
        <v>13939</v>
      </c>
      <c r="C476" s="83" t="s">
        <v>75</v>
      </c>
      <c r="D476" s="103">
        <v>0</v>
      </c>
      <c r="E476" s="48">
        <v>0</v>
      </c>
      <c r="F476" s="104" t="s">
        <v>75</v>
      </c>
      <c r="G476" s="49">
        <v>0</v>
      </c>
      <c r="H476" s="105" t="s">
        <v>75</v>
      </c>
      <c r="I476" s="49">
        <v>0</v>
      </c>
      <c r="J476" s="49"/>
      <c r="K476" s="49">
        <v>0</v>
      </c>
      <c r="L476" s="49">
        <v>0</v>
      </c>
      <c r="M476" s="45">
        <v>458</v>
      </c>
    </row>
    <row r="477" spans="1:13" x14ac:dyDescent="0.2">
      <c r="A477" s="11">
        <v>0</v>
      </c>
      <c r="B477" s="74">
        <v>13970</v>
      </c>
      <c r="C477" s="83" t="s">
        <v>75</v>
      </c>
      <c r="D477" s="103">
        <v>0</v>
      </c>
      <c r="E477" s="48">
        <v>0</v>
      </c>
      <c r="F477" s="104" t="s">
        <v>75</v>
      </c>
      <c r="G477" s="49">
        <v>0</v>
      </c>
      <c r="H477" s="105" t="s">
        <v>75</v>
      </c>
      <c r="I477" s="49">
        <v>0</v>
      </c>
      <c r="J477" s="49"/>
      <c r="K477" s="49">
        <v>0</v>
      </c>
      <c r="L477" s="49">
        <v>0</v>
      </c>
      <c r="M477" s="45">
        <v>459</v>
      </c>
    </row>
    <row r="478" spans="1:13" x14ac:dyDescent="0.2">
      <c r="A478" s="11">
        <v>0</v>
      </c>
      <c r="B478" s="74">
        <v>14000</v>
      </c>
      <c r="C478" s="83" t="s">
        <v>75</v>
      </c>
      <c r="D478" s="103">
        <v>0</v>
      </c>
      <c r="E478" s="48">
        <v>0</v>
      </c>
      <c r="F478" s="104" t="s">
        <v>75</v>
      </c>
      <c r="G478" s="49">
        <v>0</v>
      </c>
      <c r="H478" s="105" t="s">
        <v>75</v>
      </c>
      <c r="I478" s="49">
        <v>0</v>
      </c>
      <c r="J478" s="49"/>
      <c r="K478" s="49">
        <v>0</v>
      </c>
      <c r="L478" s="49">
        <v>0</v>
      </c>
      <c r="M478" s="45">
        <v>460</v>
      </c>
    </row>
    <row r="479" spans="1:13" x14ac:dyDescent="0.2">
      <c r="A479" s="11">
        <v>0</v>
      </c>
      <c r="B479" s="74">
        <v>14031</v>
      </c>
      <c r="C479" s="83" t="s">
        <v>75</v>
      </c>
      <c r="D479" s="103">
        <v>0</v>
      </c>
      <c r="E479" s="48">
        <v>0</v>
      </c>
      <c r="F479" s="104" t="s">
        <v>75</v>
      </c>
      <c r="G479" s="49">
        <v>0</v>
      </c>
      <c r="H479" s="105" t="s">
        <v>75</v>
      </c>
      <c r="I479" s="49">
        <v>0</v>
      </c>
      <c r="J479" s="49"/>
      <c r="K479" s="49">
        <v>0</v>
      </c>
      <c r="L479" s="49">
        <v>0</v>
      </c>
      <c r="M479" s="45">
        <v>461</v>
      </c>
    </row>
    <row r="480" spans="1:13" x14ac:dyDescent="0.2">
      <c r="A480" s="11">
        <v>0</v>
      </c>
      <c r="B480" s="74">
        <v>14061</v>
      </c>
      <c r="C480" s="83" t="s">
        <v>75</v>
      </c>
      <c r="D480" s="103">
        <v>0</v>
      </c>
      <c r="E480" s="48">
        <v>0</v>
      </c>
      <c r="F480" s="104" t="s">
        <v>75</v>
      </c>
      <c r="G480" s="49">
        <v>0</v>
      </c>
      <c r="H480" s="105" t="s">
        <v>75</v>
      </c>
      <c r="I480" s="49">
        <v>0</v>
      </c>
      <c r="J480" s="49"/>
      <c r="K480" s="49">
        <v>0</v>
      </c>
      <c r="L480" s="49">
        <v>0</v>
      </c>
      <c r="M480" s="45">
        <v>462</v>
      </c>
    </row>
    <row r="481" spans="1:13" x14ac:dyDescent="0.2">
      <c r="A481" s="11">
        <v>0</v>
      </c>
      <c r="B481" s="74">
        <v>14092</v>
      </c>
      <c r="C481" s="83" t="s">
        <v>75</v>
      </c>
      <c r="D481" s="103">
        <v>0</v>
      </c>
      <c r="E481" s="48">
        <v>0</v>
      </c>
      <c r="F481" s="104" t="s">
        <v>75</v>
      </c>
      <c r="G481" s="49">
        <v>0</v>
      </c>
      <c r="H481" s="105" t="s">
        <v>75</v>
      </c>
      <c r="I481" s="49">
        <v>0</v>
      </c>
      <c r="J481" s="49"/>
      <c r="K481" s="49">
        <v>0</v>
      </c>
      <c r="L481" s="49">
        <v>0</v>
      </c>
      <c r="M481" s="45">
        <v>463</v>
      </c>
    </row>
    <row r="482" spans="1:13" x14ac:dyDescent="0.2">
      <c r="A482" s="11">
        <v>0</v>
      </c>
      <c r="B482" s="74">
        <v>14123</v>
      </c>
      <c r="C482" s="83" t="s">
        <v>75</v>
      </c>
      <c r="D482" s="103">
        <v>0</v>
      </c>
      <c r="E482" s="48">
        <v>0</v>
      </c>
      <c r="F482" s="104" t="s">
        <v>75</v>
      </c>
      <c r="G482" s="49">
        <v>0</v>
      </c>
      <c r="H482" s="105" t="s">
        <v>75</v>
      </c>
      <c r="I482" s="49">
        <v>0</v>
      </c>
      <c r="J482" s="49"/>
      <c r="K482" s="49">
        <v>0</v>
      </c>
      <c r="L482" s="49">
        <v>0</v>
      </c>
      <c r="M482" s="45">
        <v>464</v>
      </c>
    </row>
    <row r="483" spans="1:13" x14ac:dyDescent="0.2">
      <c r="A483" s="11">
        <v>0</v>
      </c>
      <c r="B483" s="74">
        <v>14153</v>
      </c>
      <c r="C483" s="83" t="s">
        <v>75</v>
      </c>
      <c r="D483" s="103">
        <v>0</v>
      </c>
      <c r="E483" s="48">
        <v>0</v>
      </c>
      <c r="F483" s="104" t="s">
        <v>75</v>
      </c>
      <c r="G483" s="49">
        <v>0</v>
      </c>
      <c r="H483" s="105" t="s">
        <v>75</v>
      </c>
      <c r="I483" s="49">
        <v>0</v>
      </c>
      <c r="J483" s="49"/>
      <c r="K483" s="49">
        <v>0</v>
      </c>
      <c r="L483" s="49">
        <v>0</v>
      </c>
      <c r="M483" s="45">
        <v>465</v>
      </c>
    </row>
    <row r="484" spans="1:13" x14ac:dyDescent="0.2">
      <c r="A484" s="11">
        <v>0</v>
      </c>
      <c r="B484" s="74">
        <v>14184</v>
      </c>
      <c r="C484" s="83" t="s">
        <v>75</v>
      </c>
      <c r="D484" s="103">
        <v>0</v>
      </c>
      <c r="E484" s="48">
        <v>0</v>
      </c>
      <c r="F484" s="104" t="s">
        <v>75</v>
      </c>
      <c r="G484" s="49">
        <v>0</v>
      </c>
      <c r="H484" s="105" t="s">
        <v>75</v>
      </c>
      <c r="I484" s="49">
        <v>0</v>
      </c>
      <c r="J484" s="49"/>
      <c r="K484" s="49">
        <v>0</v>
      </c>
      <c r="L484" s="49">
        <v>0</v>
      </c>
      <c r="M484" s="45">
        <v>466</v>
      </c>
    </row>
    <row r="485" spans="1:13" x14ac:dyDescent="0.2">
      <c r="A485" s="11">
        <v>0</v>
      </c>
      <c r="B485" s="74">
        <v>14214</v>
      </c>
      <c r="C485" s="83" t="s">
        <v>75</v>
      </c>
      <c r="D485" s="103">
        <v>0</v>
      </c>
      <c r="E485" s="48">
        <v>0</v>
      </c>
      <c r="F485" s="104" t="s">
        <v>75</v>
      </c>
      <c r="G485" s="49">
        <v>0</v>
      </c>
      <c r="H485" s="105" t="s">
        <v>75</v>
      </c>
      <c r="I485" s="49">
        <v>0</v>
      </c>
      <c r="J485" s="49"/>
      <c r="K485" s="49">
        <v>0</v>
      </c>
      <c r="L485" s="49">
        <v>0</v>
      </c>
      <c r="M485" s="45">
        <v>467</v>
      </c>
    </row>
    <row r="486" spans="1:13" x14ac:dyDescent="0.2">
      <c r="A486" s="11">
        <v>0</v>
      </c>
      <c r="B486" s="74">
        <v>14245</v>
      </c>
      <c r="C486" s="83" t="s">
        <v>75</v>
      </c>
      <c r="D486" s="103">
        <v>0</v>
      </c>
      <c r="E486" s="48">
        <v>0</v>
      </c>
      <c r="F486" s="104" t="s">
        <v>75</v>
      </c>
      <c r="G486" s="49">
        <v>0</v>
      </c>
      <c r="H486" s="105" t="s">
        <v>75</v>
      </c>
      <c r="I486" s="49">
        <v>0</v>
      </c>
      <c r="J486" s="49"/>
      <c r="K486" s="49">
        <v>0</v>
      </c>
      <c r="L486" s="49">
        <v>0</v>
      </c>
      <c r="M486" s="45">
        <v>468</v>
      </c>
    </row>
    <row r="487" spans="1:13" x14ac:dyDescent="0.2">
      <c r="A487" s="11">
        <v>0</v>
      </c>
      <c r="B487" s="74">
        <v>14276</v>
      </c>
      <c r="C487" s="83" t="s">
        <v>75</v>
      </c>
      <c r="D487" s="103">
        <v>0</v>
      </c>
      <c r="E487" s="48">
        <v>0</v>
      </c>
      <c r="F487" s="104" t="s">
        <v>75</v>
      </c>
      <c r="G487" s="49">
        <v>0</v>
      </c>
      <c r="H487" s="105" t="s">
        <v>75</v>
      </c>
      <c r="I487" s="49">
        <v>0</v>
      </c>
      <c r="J487" s="49"/>
      <c r="K487" s="49">
        <v>0</v>
      </c>
      <c r="L487" s="49">
        <v>0</v>
      </c>
      <c r="M487" s="45">
        <v>469</v>
      </c>
    </row>
    <row r="488" spans="1:13" x14ac:dyDescent="0.2">
      <c r="A488" s="11">
        <v>0</v>
      </c>
      <c r="B488" s="74">
        <v>14304</v>
      </c>
      <c r="C488" s="83" t="s">
        <v>75</v>
      </c>
      <c r="D488" s="103">
        <v>0</v>
      </c>
      <c r="E488" s="48">
        <v>0</v>
      </c>
      <c r="F488" s="104" t="s">
        <v>75</v>
      </c>
      <c r="G488" s="49">
        <v>0</v>
      </c>
      <c r="H488" s="105" t="s">
        <v>75</v>
      </c>
      <c r="I488" s="49">
        <v>0</v>
      </c>
      <c r="J488" s="49"/>
      <c r="K488" s="49">
        <v>0</v>
      </c>
      <c r="L488" s="49">
        <v>0</v>
      </c>
      <c r="M488" s="45">
        <v>470</v>
      </c>
    </row>
    <row r="489" spans="1:13" x14ac:dyDescent="0.2">
      <c r="A489" s="11">
        <v>0</v>
      </c>
      <c r="B489" s="74">
        <v>14335</v>
      </c>
      <c r="C489" s="83" t="s">
        <v>75</v>
      </c>
      <c r="D489" s="103">
        <v>0</v>
      </c>
      <c r="E489" s="48">
        <v>0</v>
      </c>
      <c r="F489" s="104" t="s">
        <v>75</v>
      </c>
      <c r="G489" s="49">
        <v>0</v>
      </c>
      <c r="H489" s="105" t="s">
        <v>75</v>
      </c>
      <c r="I489" s="49">
        <v>0</v>
      </c>
      <c r="J489" s="49"/>
      <c r="K489" s="49">
        <v>0</v>
      </c>
      <c r="L489" s="49">
        <v>0</v>
      </c>
      <c r="M489" s="45">
        <v>471</v>
      </c>
    </row>
    <row r="490" spans="1:13" x14ac:dyDescent="0.2">
      <c r="A490" s="11">
        <v>0</v>
      </c>
      <c r="B490" s="74">
        <v>14365</v>
      </c>
      <c r="C490" s="83" t="s">
        <v>75</v>
      </c>
      <c r="D490" s="103">
        <v>0</v>
      </c>
      <c r="E490" s="48">
        <v>0</v>
      </c>
      <c r="F490" s="104" t="s">
        <v>75</v>
      </c>
      <c r="G490" s="49">
        <v>0</v>
      </c>
      <c r="H490" s="105" t="s">
        <v>75</v>
      </c>
      <c r="I490" s="49">
        <v>0</v>
      </c>
      <c r="J490" s="49"/>
      <c r="K490" s="49">
        <v>0</v>
      </c>
      <c r="L490" s="49">
        <v>0</v>
      </c>
      <c r="M490" s="45">
        <v>472</v>
      </c>
    </row>
    <row r="491" spans="1:13" x14ac:dyDescent="0.2">
      <c r="A491" s="11">
        <v>0</v>
      </c>
      <c r="B491" s="74">
        <v>14396</v>
      </c>
      <c r="C491" s="83" t="s">
        <v>75</v>
      </c>
      <c r="D491" s="103">
        <v>0</v>
      </c>
      <c r="E491" s="48">
        <v>0</v>
      </c>
      <c r="F491" s="104" t="s">
        <v>75</v>
      </c>
      <c r="G491" s="49">
        <v>0</v>
      </c>
      <c r="H491" s="105" t="s">
        <v>75</v>
      </c>
      <c r="I491" s="49">
        <v>0</v>
      </c>
      <c r="J491" s="49"/>
      <c r="K491" s="49">
        <v>0</v>
      </c>
      <c r="L491" s="49">
        <v>0</v>
      </c>
      <c r="M491" s="45">
        <v>473</v>
      </c>
    </row>
    <row r="492" spans="1:13" x14ac:dyDescent="0.2">
      <c r="A492" s="11">
        <v>0</v>
      </c>
      <c r="B492" s="74">
        <v>14426</v>
      </c>
      <c r="C492" s="83" t="s">
        <v>75</v>
      </c>
      <c r="D492" s="103">
        <v>0</v>
      </c>
      <c r="E492" s="48">
        <v>0</v>
      </c>
      <c r="F492" s="104" t="s">
        <v>75</v>
      </c>
      <c r="G492" s="49">
        <v>0</v>
      </c>
      <c r="H492" s="105" t="s">
        <v>75</v>
      </c>
      <c r="I492" s="49">
        <v>0</v>
      </c>
      <c r="J492" s="49"/>
      <c r="K492" s="49">
        <v>0</v>
      </c>
      <c r="L492" s="49">
        <v>0</v>
      </c>
      <c r="M492" s="45">
        <v>474</v>
      </c>
    </row>
    <row r="493" spans="1:13" x14ac:dyDescent="0.2">
      <c r="A493" s="11">
        <v>0</v>
      </c>
      <c r="B493" s="74">
        <v>14457</v>
      </c>
      <c r="C493" s="83" t="s">
        <v>75</v>
      </c>
      <c r="D493" s="103">
        <v>0</v>
      </c>
      <c r="E493" s="48">
        <v>0</v>
      </c>
      <c r="F493" s="104" t="s">
        <v>75</v>
      </c>
      <c r="G493" s="49">
        <v>0</v>
      </c>
      <c r="H493" s="105" t="s">
        <v>75</v>
      </c>
      <c r="I493" s="49">
        <v>0</v>
      </c>
      <c r="J493" s="49"/>
      <c r="K493" s="49">
        <v>0</v>
      </c>
      <c r="L493" s="49">
        <v>0</v>
      </c>
      <c r="M493" s="45">
        <v>475</v>
      </c>
    </row>
    <row r="494" spans="1:13" x14ac:dyDescent="0.2">
      <c r="A494" s="11">
        <v>0</v>
      </c>
      <c r="B494" s="74">
        <v>14488</v>
      </c>
      <c r="C494" s="83" t="s">
        <v>75</v>
      </c>
      <c r="D494" s="103">
        <v>0</v>
      </c>
      <c r="E494" s="48">
        <v>0</v>
      </c>
      <c r="F494" s="104" t="s">
        <v>75</v>
      </c>
      <c r="G494" s="49">
        <v>0</v>
      </c>
      <c r="H494" s="105" t="s">
        <v>75</v>
      </c>
      <c r="I494" s="49">
        <v>0</v>
      </c>
      <c r="J494" s="49"/>
      <c r="K494" s="49">
        <v>0</v>
      </c>
      <c r="L494" s="49">
        <v>0</v>
      </c>
      <c r="M494" s="45">
        <v>476</v>
      </c>
    </row>
    <row r="495" spans="1:13" x14ac:dyDescent="0.2">
      <c r="A495" s="11">
        <v>0</v>
      </c>
      <c r="B495" s="74">
        <v>14518</v>
      </c>
      <c r="C495" s="83" t="s">
        <v>75</v>
      </c>
      <c r="D495" s="103">
        <v>0</v>
      </c>
      <c r="E495" s="48">
        <v>0</v>
      </c>
      <c r="F495" s="104" t="s">
        <v>75</v>
      </c>
      <c r="G495" s="49">
        <v>0</v>
      </c>
      <c r="H495" s="105" t="s">
        <v>75</v>
      </c>
      <c r="I495" s="49">
        <v>0</v>
      </c>
      <c r="J495" s="49"/>
      <c r="K495" s="49">
        <v>0</v>
      </c>
      <c r="L495" s="49">
        <v>0</v>
      </c>
      <c r="M495" s="45">
        <v>477</v>
      </c>
    </row>
    <row r="496" spans="1:13" x14ac:dyDescent="0.2">
      <c r="A496" s="11">
        <v>0</v>
      </c>
      <c r="B496" s="74">
        <v>14549</v>
      </c>
      <c r="C496" s="83" t="s">
        <v>75</v>
      </c>
      <c r="D496" s="103">
        <v>0</v>
      </c>
      <c r="E496" s="48">
        <v>0</v>
      </c>
      <c r="F496" s="104" t="s">
        <v>75</v>
      </c>
      <c r="G496" s="49">
        <v>0</v>
      </c>
      <c r="H496" s="105" t="s">
        <v>75</v>
      </c>
      <c r="I496" s="49">
        <v>0</v>
      </c>
      <c r="J496" s="49"/>
      <c r="K496" s="49">
        <v>0</v>
      </c>
      <c r="L496" s="49">
        <v>0</v>
      </c>
      <c r="M496" s="45">
        <v>478</v>
      </c>
    </row>
    <row r="497" spans="1:13" x14ac:dyDescent="0.2">
      <c r="A497" s="11">
        <v>0</v>
      </c>
      <c r="B497" s="74">
        <v>14579</v>
      </c>
      <c r="C497" s="83" t="s">
        <v>75</v>
      </c>
      <c r="D497" s="103">
        <v>0</v>
      </c>
      <c r="E497" s="48">
        <v>0</v>
      </c>
      <c r="F497" s="104" t="s">
        <v>75</v>
      </c>
      <c r="G497" s="49">
        <v>0</v>
      </c>
      <c r="H497" s="105" t="s">
        <v>75</v>
      </c>
      <c r="I497" s="49">
        <v>0</v>
      </c>
      <c r="J497" s="49"/>
      <c r="K497" s="49">
        <v>0</v>
      </c>
      <c r="L497" s="49">
        <v>0</v>
      </c>
      <c r="M497" s="45">
        <v>479</v>
      </c>
    </row>
    <row r="498" spans="1:13" x14ac:dyDescent="0.2">
      <c r="A498" s="11">
        <v>0</v>
      </c>
      <c r="B498" s="74">
        <v>14610</v>
      </c>
      <c r="C498" s="83" t="s">
        <v>75</v>
      </c>
      <c r="D498" s="103">
        <v>0</v>
      </c>
      <c r="E498" s="48">
        <v>0</v>
      </c>
      <c r="F498" s="104" t="s">
        <v>75</v>
      </c>
      <c r="G498" s="49">
        <v>0</v>
      </c>
      <c r="H498" s="105" t="s">
        <v>75</v>
      </c>
      <c r="I498" s="49">
        <v>0</v>
      </c>
      <c r="J498" s="49"/>
      <c r="K498" s="49">
        <v>0</v>
      </c>
      <c r="L498" s="49">
        <v>0</v>
      </c>
      <c r="M498" s="45">
        <v>480</v>
      </c>
    </row>
    <row r="499" spans="1:13" x14ac:dyDescent="0.2">
      <c r="A499" s="11">
        <v>0</v>
      </c>
      <c r="B499" s="74">
        <v>14641</v>
      </c>
      <c r="C499" s="83" t="s">
        <v>75</v>
      </c>
      <c r="D499" s="103">
        <v>0</v>
      </c>
      <c r="E499" s="48">
        <v>0</v>
      </c>
      <c r="F499" s="104" t="s">
        <v>75</v>
      </c>
      <c r="G499" s="49">
        <v>0</v>
      </c>
      <c r="H499" s="105" t="s">
        <v>75</v>
      </c>
      <c r="I499" s="49">
        <v>0</v>
      </c>
      <c r="J499" s="49"/>
      <c r="K499" s="49">
        <v>0</v>
      </c>
      <c r="L499" s="49">
        <v>0</v>
      </c>
      <c r="M499" s="45">
        <v>481</v>
      </c>
    </row>
    <row r="500" spans="1:13" x14ac:dyDescent="0.2">
      <c r="A500" s="11">
        <v>0</v>
      </c>
      <c r="B500" s="74">
        <v>14670</v>
      </c>
      <c r="C500" s="83" t="s">
        <v>75</v>
      </c>
      <c r="D500" s="103">
        <v>0</v>
      </c>
      <c r="E500" s="48">
        <v>0</v>
      </c>
      <c r="F500" s="104" t="s">
        <v>75</v>
      </c>
      <c r="G500" s="49">
        <v>0</v>
      </c>
      <c r="H500" s="105" t="s">
        <v>75</v>
      </c>
      <c r="I500" s="49">
        <v>0</v>
      </c>
      <c r="J500" s="49"/>
      <c r="K500" s="49">
        <v>0</v>
      </c>
      <c r="L500" s="49">
        <v>0</v>
      </c>
      <c r="M500" s="45">
        <v>482</v>
      </c>
    </row>
    <row r="501" spans="1:13" x14ac:dyDescent="0.2">
      <c r="A501" s="11">
        <v>0</v>
      </c>
      <c r="B501" s="74">
        <v>14701</v>
      </c>
      <c r="C501" s="83" t="s">
        <v>75</v>
      </c>
      <c r="D501" s="103">
        <v>0</v>
      </c>
      <c r="E501" s="48">
        <v>0</v>
      </c>
      <c r="F501" s="104" t="s">
        <v>75</v>
      </c>
      <c r="G501" s="49">
        <v>0</v>
      </c>
      <c r="H501" s="105" t="s">
        <v>75</v>
      </c>
      <c r="I501" s="49">
        <v>0</v>
      </c>
      <c r="J501" s="49"/>
      <c r="K501" s="49">
        <v>0</v>
      </c>
      <c r="L501" s="49">
        <v>0</v>
      </c>
      <c r="M501" s="45">
        <v>483</v>
      </c>
    </row>
    <row r="502" spans="1:13" x14ac:dyDescent="0.2">
      <c r="A502" s="11">
        <v>0</v>
      </c>
      <c r="B502" s="74">
        <v>14731</v>
      </c>
      <c r="C502" s="83" t="s">
        <v>75</v>
      </c>
      <c r="D502" s="103">
        <v>0</v>
      </c>
      <c r="E502" s="48">
        <v>0</v>
      </c>
      <c r="F502" s="104" t="s">
        <v>75</v>
      </c>
      <c r="G502" s="49">
        <v>0</v>
      </c>
      <c r="H502" s="105" t="s">
        <v>75</v>
      </c>
      <c r="I502" s="49">
        <v>0</v>
      </c>
      <c r="J502" s="49"/>
      <c r="K502" s="49">
        <v>0</v>
      </c>
      <c r="L502" s="49">
        <v>0</v>
      </c>
      <c r="M502" s="45">
        <v>484</v>
      </c>
    </row>
    <row r="503" spans="1:13" x14ac:dyDescent="0.2">
      <c r="A503" s="11">
        <v>0</v>
      </c>
      <c r="B503" s="74">
        <v>14762</v>
      </c>
      <c r="C503" s="83" t="s">
        <v>75</v>
      </c>
      <c r="D503" s="103">
        <v>0</v>
      </c>
      <c r="E503" s="48">
        <v>0</v>
      </c>
      <c r="F503" s="104" t="s">
        <v>75</v>
      </c>
      <c r="G503" s="49">
        <v>0</v>
      </c>
      <c r="H503" s="105" t="s">
        <v>75</v>
      </c>
      <c r="I503" s="49">
        <v>0</v>
      </c>
      <c r="J503" s="49"/>
      <c r="K503" s="49">
        <v>0</v>
      </c>
      <c r="L503" s="49">
        <v>0</v>
      </c>
      <c r="M503" s="45">
        <v>485</v>
      </c>
    </row>
    <row r="504" spans="1:13" x14ac:dyDescent="0.2">
      <c r="A504" s="11">
        <v>0</v>
      </c>
      <c r="B504" s="74">
        <v>14792</v>
      </c>
      <c r="C504" s="83" t="s">
        <v>75</v>
      </c>
      <c r="D504" s="103">
        <v>0</v>
      </c>
      <c r="E504" s="48">
        <v>0</v>
      </c>
      <c r="F504" s="104" t="s">
        <v>75</v>
      </c>
      <c r="G504" s="49">
        <v>0</v>
      </c>
      <c r="H504" s="105" t="s">
        <v>75</v>
      </c>
      <c r="I504" s="49">
        <v>0</v>
      </c>
      <c r="J504" s="49"/>
      <c r="K504" s="49">
        <v>0</v>
      </c>
      <c r="L504" s="49">
        <v>0</v>
      </c>
      <c r="M504" s="45">
        <v>486</v>
      </c>
    </row>
    <row r="505" spans="1:13" x14ac:dyDescent="0.2">
      <c r="A505" s="11">
        <v>0</v>
      </c>
      <c r="B505" s="74">
        <v>14823</v>
      </c>
      <c r="C505" s="83" t="s">
        <v>75</v>
      </c>
      <c r="D505" s="103">
        <v>0</v>
      </c>
      <c r="E505" s="48">
        <v>0</v>
      </c>
      <c r="F505" s="104" t="s">
        <v>75</v>
      </c>
      <c r="G505" s="49">
        <v>0</v>
      </c>
      <c r="H505" s="105" t="s">
        <v>75</v>
      </c>
      <c r="I505" s="49">
        <v>0</v>
      </c>
      <c r="J505" s="49"/>
      <c r="K505" s="49">
        <v>0</v>
      </c>
      <c r="L505" s="49">
        <v>0</v>
      </c>
      <c r="M505" s="45">
        <v>487</v>
      </c>
    </row>
    <row r="506" spans="1:13" x14ac:dyDescent="0.2">
      <c r="A506" s="11">
        <v>0</v>
      </c>
      <c r="B506" s="74">
        <v>14854</v>
      </c>
      <c r="C506" s="83" t="s">
        <v>75</v>
      </c>
      <c r="D506" s="103">
        <v>0</v>
      </c>
      <c r="E506" s="48">
        <v>0</v>
      </c>
      <c r="F506" s="104" t="s">
        <v>75</v>
      </c>
      <c r="G506" s="49">
        <v>0</v>
      </c>
      <c r="H506" s="105" t="s">
        <v>75</v>
      </c>
      <c r="I506" s="49">
        <v>0</v>
      </c>
      <c r="J506" s="49"/>
      <c r="K506" s="49">
        <v>0</v>
      </c>
      <c r="L506" s="49">
        <v>0</v>
      </c>
      <c r="M506" s="45">
        <v>488</v>
      </c>
    </row>
    <row r="507" spans="1:13" x14ac:dyDescent="0.2">
      <c r="A507" s="11">
        <v>0</v>
      </c>
      <c r="B507" s="74">
        <v>14884</v>
      </c>
      <c r="C507" s="83" t="s">
        <v>75</v>
      </c>
      <c r="D507" s="103">
        <v>0</v>
      </c>
      <c r="E507" s="48">
        <v>0</v>
      </c>
      <c r="F507" s="104" t="s">
        <v>75</v>
      </c>
      <c r="G507" s="49">
        <v>0</v>
      </c>
      <c r="H507" s="105" t="s">
        <v>75</v>
      </c>
      <c r="I507" s="49">
        <v>0</v>
      </c>
      <c r="J507" s="49"/>
      <c r="K507" s="49">
        <v>0</v>
      </c>
      <c r="L507" s="49">
        <v>0</v>
      </c>
      <c r="M507" s="45">
        <v>489</v>
      </c>
    </row>
    <row r="508" spans="1:13" x14ac:dyDescent="0.2">
      <c r="A508" s="11">
        <v>0</v>
      </c>
      <c r="B508" s="74">
        <v>14915</v>
      </c>
      <c r="C508" s="83" t="s">
        <v>75</v>
      </c>
      <c r="D508" s="103">
        <v>0</v>
      </c>
      <c r="E508" s="48">
        <v>0</v>
      </c>
      <c r="F508" s="104" t="s">
        <v>75</v>
      </c>
      <c r="G508" s="49">
        <v>0</v>
      </c>
      <c r="H508" s="105" t="s">
        <v>75</v>
      </c>
      <c r="I508" s="49">
        <v>0</v>
      </c>
      <c r="J508" s="49"/>
      <c r="K508" s="49">
        <v>0</v>
      </c>
      <c r="L508" s="49">
        <v>0</v>
      </c>
      <c r="M508" s="45">
        <v>490</v>
      </c>
    </row>
    <row r="509" spans="1:13" x14ac:dyDescent="0.2">
      <c r="A509" s="11">
        <v>0</v>
      </c>
      <c r="B509" s="74">
        <v>14945</v>
      </c>
      <c r="C509" s="83" t="s">
        <v>75</v>
      </c>
      <c r="D509" s="103">
        <v>0</v>
      </c>
      <c r="E509" s="48">
        <v>0</v>
      </c>
      <c r="F509" s="104" t="s">
        <v>75</v>
      </c>
      <c r="G509" s="49">
        <v>0</v>
      </c>
      <c r="H509" s="105" t="s">
        <v>75</v>
      </c>
      <c r="I509" s="49">
        <v>0</v>
      </c>
      <c r="J509" s="49"/>
      <c r="K509" s="49">
        <v>0</v>
      </c>
      <c r="L509" s="49">
        <v>0</v>
      </c>
      <c r="M509" s="45">
        <v>491</v>
      </c>
    </row>
    <row r="510" spans="1:13" x14ac:dyDescent="0.2">
      <c r="A510" s="11">
        <v>0</v>
      </c>
      <c r="B510" s="74">
        <v>14976</v>
      </c>
      <c r="C510" s="83" t="s">
        <v>75</v>
      </c>
      <c r="D510" s="103">
        <v>0</v>
      </c>
      <c r="E510" s="48">
        <v>0</v>
      </c>
      <c r="F510" s="104" t="s">
        <v>75</v>
      </c>
      <c r="G510" s="49">
        <v>0</v>
      </c>
      <c r="H510" s="105" t="s">
        <v>75</v>
      </c>
      <c r="I510" s="49">
        <v>0</v>
      </c>
      <c r="J510" s="49"/>
      <c r="K510" s="49">
        <v>0</v>
      </c>
      <c r="L510" s="49">
        <v>0</v>
      </c>
      <c r="M510" s="45">
        <v>492</v>
      </c>
    </row>
    <row r="511" spans="1:13" x14ac:dyDescent="0.2">
      <c r="A511" s="11">
        <v>0</v>
      </c>
      <c r="B511" s="74">
        <v>15007</v>
      </c>
      <c r="C511" s="83" t="s">
        <v>75</v>
      </c>
      <c r="D511" s="103">
        <v>0</v>
      </c>
      <c r="E511" s="48">
        <v>0</v>
      </c>
      <c r="F511" s="104" t="s">
        <v>75</v>
      </c>
      <c r="G511" s="49">
        <v>0</v>
      </c>
      <c r="H511" s="105" t="s">
        <v>75</v>
      </c>
      <c r="I511" s="49">
        <v>0</v>
      </c>
      <c r="J511" s="49"/>
      <c r="K511" s="49">
        <v>0</v>
      </c>
      <c r="L511" s="49">
        <v>0</v>
      </c>
      <c r="M511" s="45">
        <v>493</v>
      </c>
    </row>
    <row r="512" spans="1:13" x14ac:dyDescent="0.2">
      <c r="A512" s="11">
        <v>0</v>
      </c>
      <c r="B512" s="74">
        <v>15035</v>
      </c>
      <c r="C512" s="83" t="s">
        <v>75</v>
      </c>
      <c r="D512" s="103">
        <v>0</v>
      </c>
      <c r="E512" s="48">
        <v>0</v>
      </c>
      <c r="F512" s="104" t="s">
        <v>75</v>
      </c>
      <c r="G512" s="49">
        <v>0</v>
      </c>
      <c r="H512" s="105" t="s">
        <v>75</v>
      </c>
      <c r="I512" s="49">
        <v>0</v>
      </c>
      <c r="J512" s="49"/>
      <c r="K512" s="49">
        <v>0</v>
      </c>
      <c r="L512" s="49">
        <v>0</v>
      </c>
      <c r="M512" s="45">
        <v>494</v>
      </c>
    </row>
    <row r="513" spans="1:13" x14ac:dyDescent="0.2">
      <c r="A513" s="11">
        <v>0</v>
      </c>
      <c r="B513" s="74">
        <v>15066</v>
      </c>
      <c r="C513" s="83" t="s">
        <v>75</v>
      </c>
      <c r="D513" s="103">
        <v>0</v>
      </c>
      <c r="E513" s="48">
        <v>0</v>
      </c>
      <c r="F513" s="104" t="s">
        <v>75</v>
      </c>
      <c r="G513" s="49">
        <v>0</v>
      </c>
      <c r="H513" s="105" t="s">
        <v>75</v>
      </c>
      <c r="I513" s="49">
        <v>0</v>
      </c>
      <c r="J513" s="49"/>
      <c r="K513" s="49">
        <v>0</v>
      </c>
      <c r="L513" s="49">
        <v>0</v>
      </c>
      <c r="M513" s="45">
        <v>495</v>
      </c>
    </row>
    <row r="514" spans="1:13" x14ac:dyDescent="0.2">
      <c r="A514" s="11">
        <v>0</v>
      </c>
      <c r="B514" s="74">
        <v>15096</v>
      </c>
      <c r="C514" s="83" t="s">
        <v>75</v>
      </c>
      <c r="D514" s="103">
        <v>0</v>
      </c>
      <c r="E514" s="48">
        <v>0</v>
      </c>
      <c r="F514" s="104" t="s">
        <v>75</v>
      </c>
      <c r="G514" s="49">
        <v>0</v>
      </c>
      <c r="H514" s="105" t="s">
        <v>75</v>
      </c>
      <c r="I514" s="49">
        <v>0</v>
      </c>
      <c r="J514" s="49"/>
      <c r="K514" s="49">
        <v>0</v>
      </c>
      <c r="L514" s="49">
        <v>0</v>
      </c>
      <c r="M514" s="45">
        <v>496</v>
      </c>
    </row>
    <row r="515" spans="1:13" x14ac:dyDescent="0.2">
      <c r="A515" s="11">
        <v>0</v>
      </c>
      <c r="B515" s="74">
        <v>15127</v>
      </c>
      <c r="C515" s="83" t="s">
        <v>75</v>
      </c>
      <c r="D515" s="103">
        <v>0</v>
      </c>
      <c r="E515" s="48">
        <v>0</v>
      </c>
      <c r="F515" s="104" t="s">
        <v>75</v>
      </c>
      <c r="G515" s="49">
        <v>0</v>
      </c>
      <c r="H515" s="105" t="s">
        <v>75</v>
      </c>
      <c r="I515" s="49">
        <v>0</v>
      </c>
      <c r="J515" s="49"/>
      <c r="K515" s="49">
        <v>0</v>
      </c>
      <c r="L515" s="49">
        <v>0</v>
      </c>
      <c r="M515" s="45">
        <v>497</v>
      </c>
    </row>
    <row r="516" spans="1:13" x14ac:dyDescent="0.2">
      <c r="A516" s="11">
        <v>0</v>
      </c>
      <c r="B516" s="74">
        <v>15157</v>
      </c>
      <c r="C516" s="83" t="s">
        <v>75</v>
      </c>
      <c r="D516" s="103">
        <v>0</v>
      </c>
      <c r="E516" s="48">
        <v>0</v>
      </c>
      <c r="F516" s="104" t="s">
        <v>75</v>
      </c>
      <c r="G516" s="49">
        <v>0</v>
      </c>
      <c r="H516" s="105" t="s">
        <v>75</v>
      </c>
      <c r="I516" s="49">
        <v>0</v>
      </c>
      <c r="J516" s="49"/>
      <c r="K516" s="49">
        <v>0</v>
      </c>
      <c r="L516" s="49">
        <v>0</v>
      </c>
      <c r="M516" s="45">
        <v>498</v>
      </c>
    </row>
    <row r="517" spans="1:13" x14ac:dyDescent="0.2">
      <c r="A517" s="11">
        <v>0</v>
      </c>
      <c r="B517" s="74">
        <v>15188</v>
      </c>
      <c r="C517" s="83" t="s">
        <v>75</v>
      </c>
      <c r="D517" s="103">
        <v>0</v>
      </c>
      <c r="E517" s="48">
        <v>0</v>
      </c>
      <c r="F517" s="104" t="s">
        <v>75</v>
      </c>
      <c r="G517" s="49">
        <v>0</v>
      </c>
      <c r="H517" s="105" t="s">
        <v>75</v>
      </c>
      <c r="I517" s="49">
        <v>0</v>
      </c>
      <c r="J517" s="49"/>
      <c r="K517" s="49">
        <v>0</v>
      </c>
      <c r="L517" s="49">
        <v>0</v>
      </c>
      <c r="M517" s="45">
        <v>499</v>
      </c>
    </row>
    <row r="518" spans="1:13" x14ac:dyDescent="0.2">
      <c r="A518" s="11">
        <v>0</v>
      </c>
      <c r="B518" s="74">
        <v>15219</v>
      </c>
      <c r="C518" s="83" t="s">
        <v>75</v>
      </c>
      <c r="D518" s="103">
        <v>0</v>
      </c>
      <c r="E518" s="48">
        <v>0</v>
      </c>
      <c r="F518" s="104" t="s">
        <v>75</v>
      </c>
      <c r="G518" s="49">
        <v>0</v>
      </c>
      <c r="H518" s="105" t="s">
        <v>75</v>
      </c>
      <c r="I518" s="49">
        <v>0</v>
      </c>
      <c r="J518" s="49"/>
      <c r="K518" s="49">
        <v>0</v>
      </c>
      <c r="L518" s="49">
        <v>0</v>
      </c>
      <c r="M518" s="45">
        <v>500</v>
      </c>
    </row>
    <row r="519" spans="1:13" x14ac:dyDescent="0.2">
      <c r="A519" s="11">
        <v>0</v>
      </c>
      <c r="B519" s="74">
        <v>15249</v>
      </c>
      <c r="C519" s="83" t="s">
        <v>75</v>
      </c>
      <c r="D519" s="103">
        <v>0</v>
      </c>
      <c r="E519" s="48">
        <v>0</v>
      </c>
      <c r="F519" s="104" t="s">
        <v>75</v>
      </c>
      <c r="G519" s="49">
        <v>0</v>
      </c>
      <c r="H519" s="105" t="s">
        <v>75</v>
      </c>
      <c r="I519" s="49">
        <v>0</v>
      </c>
      <c r="J519" s="49"/>
      <c r="K519" s="49">
        <v>0</v>
      </c>
      <c r="L519" s="49">
        <v>0</v>
      </c>
      <c r="M519" s="45">
        <v>501</v>
      </c>
    </row>
    <row r="520" spans="1:13" x14ac:dyDescent="0.2">
      <c r="A520" s="11">
        <v>0</v>
      </c>
      <c r="B520" s="74">
        <v>15280</v>
      </c>
      <c r="C520" s="83" t="s">
        <v>75</v>
      </c>
      <c r="D520" s="103">
        <v>0</v>
      </c>
      <c r="E520" s="48">
        <v>0</v>
      </c>
      <c r="F520" s="104" t="s">
        <v>75</v>
      </c>
      <c r="G520" s="49">
        <v>0</v>
      </c>
      <c r="H520" s="105" t="s">
        <v>75</v>
      </c>
      <c r="I520" s="49">
        <v>0</v>
      </c>
      <c r="J520" s="49"/>
      <c r="K520" s="49">
        <v>0</v>
      </c>
      <c r="L520" s="49">
        <v>0</v>
      </c>
      <c r="M520" s="45">
        <v>502</v>
      </c>
    </row>
    <row r="521" spans="1:13" x14ac:dyDescent="0.2">
      <c r="A521" s="11">
        <v>0</v>
      </c>
      <c r="B521" s="74">
        <v>15310</v>
      </c>
      <c r="C521" s="83" t="s">
        <v>75</v>
      </c>
      <c r="D521" s="103">
        <v>0</v>
      </c>
      <c r="E521" s="48">
        <v>0</v>
      </c>
      <c r="F521" s="104" t="s">
        <v>75</v>
      </c>
      <c r="G521" s="49">
        <v>0</v>
      </c>
      <c r="H521" s="105" t="s">
        <v>75</v>
      </c>
      <c r="I521" s="49">
        <v>0</v>
      </c>
      <c r="J521" s="49"/>
      <c r="K521" s="49">
        <v>0</v>
      </c>
      <c r="L521" s="49">
        <v>0</v>
      </c>
      <c r="M521" s="45">
        <v>503</v>
      </c>
    </row>
    <row r="522" spans="1:13" x14ac:dyDescent="0.2">
      <c r="A522" s="11">
        <v>0</v>
      </c>
      <c r="B522" s="74">
        <v>15341</v>
      </c>
      <c r="C522" s="83" t="s">
        <v>75</v>
      </c>
      <c r="D522" s="103">
        <v>0</v>
      </c>
      <c r="E522" s="48">
        <v>0</v>
      </c>
      <c r="F522" s="104" t="s">
        <v>75</v>
      </c>
      <c r="G522" s="49">
        <v>0</v>
      </c>
      <c r="H522" s="105" t="s">
        <v>75</v>
      </c>
      <c r="I522" s="49">
        <v>0</v>
      </c>
      <c r="J522" s="49"/>
      <c r="K522" s="49">
        <v>0</v>
      </c>
      <c r="L522" s="49">
        <v>0</v>
      </c>
      <c r="M522" s="45">
        <v>504</v>
      </c>
    </row>
    <row r="523" spans="1:13" x14ac:dyDescent="0.2">
      <c r="A523" s="11">
        <v>0</v>
      </c>
      <c r="B523" s="74">
        <v>15372</v>
      </c>
      <c r="C523" s="83" t="s">
        <v>75</v>
      </c>
      <c r="D523" s="103">
        <v>0</v>
      </c>
      <c r="E523" s="48">
        <v>0</v>
      </c>
      <c r="F523" s="104" t="s">
        <v>75</v>
      </c>
      <c r="G523" s="49">
        <v>0</v>
      </c>
      <c r="H523" s="105" t="s">
        <v>75</v>
      </c>
      <c r="I523" s="49">
        <v>0</v>
      </c>
      <c r="J523" s="49"/>
      <c r="K523" s="49">
        <v>0</v>
      </c>
      <c r="L523" s="49">
        <v>0</v>
      </c>
      <c r="M523" s="45">
        <v>505</v>
      </c>
    </row>
    <row r="524" spans="1:13" x14ac:dyDescent="0.2">
      <c r="A524" s="11">
        <v>0</v>
      </c>
      <c r="B524" s="74">
        <v>15400</v>
      </c>
      <c r="C524" s="83" t="s">
        <v>75</v>
      </c>
      <c r="D524" s="103">
        <v>0</v>
      </c>
      <c r="E524" s="48">
        <v>0</v>
      </c>
      <c r="F524" s="104" t="s">
        <v>75</v>
      </c>
      <c r="G524" s="49">
        <v>0</v>
      </c>
      <c r="H524" s="105" t="s">
        <v>75</v>
      </c>
      <c r="I524" s="49">
        <v>0</v>
      </c>
      <c r="J524" s="49"/>
      <c r="K524" s="49">
        <v>0</v>
      </c>
      <c r="L524" s="49">
        <v>0</v>
      </c>
      <c r="M524" s="45">
        <v>506</v>
      </c>
    </row>
    <row r="525" spans="1:13" x14ac:dyDescent="0.2">
      <c r="A525" s="11">
        <v>0</v>
      </c>
      <c r="B525" s="74">
        <v>15431</v>
      </c>
      <c r="C525" s="83" t="s">
        <v>75</v>
      </c>
      <c r="D525" s="103">
        <v>0</v>
      </c>
      <c r="E525" s="48">
        <v>0</v>
      </c>
      <c r="F525" s="104" t="s">
        <v>75</v>
      </c>
      <c r="G525" s="49">
        <v>0</v>
      </c>
      <c r="H525" s="105" t="s">
        <v>75</v>
      </c>
      <c r="I525" s="49">
        <v>0</v>
      </c>
      <c r="J525" s="49"/>
      <c r="K525" s="49">
        <v>0</v>
      </c>
      <c r="L525" s="49">
        <v>0</v>
      </c>
      <c r="M525" s="45">
        <v>507</v>
      </c>
    </row>
    <row r="526" spans="1:13" x14ac:dyDescent="0.2">
      <c r="A526" s="11">
        <v>0</v>
      </c>
      <c r="B526" s="74">
        <v>15461</v>
      </c>
      <c r="C526" s="83" t="s">
        <v>75</v>
      </c>
      <c r="D526" s="103">
        <v>0</v>
      </c>
      <c r="E526" s="48">
        <v>0</v>
      </c>
      <c r="F526" s="104" t="s">
        <v>75</v>
      </c>
      <c r="G526" s="49">
        <v>0</v>
      </c>
      <c r="H526" s="105" t="s">
        <v>75</v>
      </c>
      <c r="I526" s="49">
        <v>0</v>
      </c>
      <c r="J526" s="49"/>
      <c r="K526" s="49">
        <v>0</v>
      </c>
      <c r="L526" s="49">
        <v>0</v>
      </c>
      <c r="M526" s="45">
        <v>508</v>
      </c>
    </row>
    <row r="527" spans="1:13" x14ac:dyDescent="0.2">
      <c r="A527" s="11">
        <v>0</v>
      </c>
      <c r="B527" s="74">
        <v>15492</v>
      </c>
      <c r="C527" s="83" t="s">
        <v>75</v>
      </c>
      <c r="D527" s="103">
        <v>0</v>
      </c>
      <c r="E527" s="48">
        <v>0</v>
      </c>
      <c r="F527" s="104" t="s">
        <v>75</v>
      </c>
      <c r="G527" s="49">
        <v>0</v>
      </c>
      <c r="H527" s="105" t="s">
        <v>75</v>
      </c>
      <c r="I527" s="49">
        <v>0</v>
      </c>
      <c r="J527" s="49"/>
      <c r="K527" s="49">
        <v>0</v>
      </c>
      <c r="L527" s="49">
        <v>0</v>
      </c>
      <c r="M527" s="45">
        <v>509</v>
      </c>
    </row>
    <row r="528" spans="1:13" x14ac:dyDescent="0.2">
      <c r="A528" s="11">
        <v>0</v>
      </c>
      <c r="B528" s="74">
        <v>15522</v>
      </c>
      <c r="C528" s="83" t="s">
        <v>75</v>
      </c>
      <c r="D528" s="103">
        <v>0</v>
      </c>
      <c r="E528" s="48">
        <v>0</v>
      </c>
      <c r="F528" s="104" t="s">
        <v>75</v>
      </c>
      <c r="G528" s="49">
        <v>0</v>
      </c>
      <c r="H528" s="105" t="s">
        <v>75</v>
      </c>
      <c r="I528" s="49">
        <v>0</v>
      </c>
      <c r="J528" s="49"/>
      <c r="K528" s="49">
        <v>0</v>
      </c>
      <c r="L528" s="49">
        <v>0</v>
      </c>
      <c r="M528" s="45">
        <v>510</v>
      </c>
    </row>
    <row r="529" spans="1:13" x14ac:dyDescent="0.2">
      <c r="A529" s="11">
        <v>0</v>
      </c>
      <c r="B529" s="74">
        <v>15553</v>
      </c>
      <c r="C529" s="83" t="s">
        <v>75</v>
      </c>
      <c r="D529" s="103">
        <v>0</v>
      </c>
      <c r="E529" s="48">
        <v>0</v>
      </c>
      <c r="F529" s="104" t="s">
        <v>75</v>
      </c>
      <c r="G529" s="49">
        <v>0</v>
      </c>
      <c r="H529" s="105" t="s">
        <v>75</v>
      </c>
      <c r="I529" s="49">
        <v>0</v>
      </c>
      <c r="J529" s="49"/>
      <c r="K529" s="49">
        <v>0</v>
      </c>
      <c r="L529" s="49">
        <v>0</v>
      </c>
      <c r="M529" s="45">
        <v>511</v>
      </c>
    </row>
    <row r="530" spans="1:13" x14ac:dyDescent="0.2">
      <c r="A530" s="11">
        <v>0</v>
      </c>
      <c r="B530" s="74">
        <v>15584</v>
      </c>
      <c r="C530" s="83" t="s">
        <v>75</v>
      </c>
      <c r="D530" s="103">
        <v>0</v>
      </c>
      <c r="E530" s="48">
        <v>0</v>
      </c>
      <c r="F530" s="104" t="s">
        <v>75</v>
      </c>
      <c r="G530" s="49">
        <v>0</v>
      </c>
      <c r="H530" s="105" t="s">
        <v>75</v>
      </c>
      <c r="I530" s="49">
        <v>0</v>
      </c>
      <c r="J530" s="49"/>
      <c r="K530" s="49">
        <v>0</v>
      </c>
      <c r="L530" s="49">
        <v>0</v>
      </c>
      <c r="M530" s="45">
        <v>512</v>
      </c>
    </row>
    <row r="531" spans="1:13" x14ac:dyDescent="0.2">
      <c r="A531" s="11">
        <v>0</v>
      </c>
      <c r="B531" s="74">
        <v>15614</v>
      </c>
      <c r="C531" s="83" t="s">
        <v>75</v>
      </c>
      <c r="D531" s="103">
        <v>0</v>
      </c>
      <c r="E531" s="48">
        <v>0</v>
      </c>
      <c r="F531" s="104" t="s">
        <v>75</v>
      </c>
      <c r="G531" s="49">
        <v>0</v>
      </c>
      <c r="H531" s="105" t="s">
        <v>75</v>
      </c>
      <c r="I531" s="49">
        <v>0</v>
      </c>
      <c r="J531" s="49"/>
      <c r="K531" s="49">
        <v>0</v>
      </c>
      <c r="L531" s="49">
        <v>0</v>
      </c>
      <c r="M531" s="45">
        <v>513</v>
      </c>
    </row>
    <row r="532" spans="1:13" x14ac:dyDescent="0.2">
      <c r="A532" s="11">
        <v>0</v>
      </c>
      <c r="B532" s="74">
        <v>15645</v>
      </c>
      <c r="C532" s="83" t="s">
        <v>75</v>
      </c>
      <c r="D532" s="103">
        <v>0</v>
      </c>
      <c r="E532" s="48">
        <v>0</v>
      </c>
      <c r="F532" s="104" t="s">
        <v>75</v>
      </c>
      <c r="G532" s="49">
        <v>0</v>
      </c>
      <c r="H532" s="105" t="s">
        <v>75</v>
      </c>
      <c r="I532" s="49">
        <v>0</v>
      </c>
      <c r="J532" s="49"/>
      <c r="K532" s="49">
        <v>0</v>
      </c>
      <c r="L532" s="49">
        <v>0</v>
      </c>
      <c r="M532" s="45">
        <v>514</v>
      </c>
    </row>
    <row r="533" spans="1:13" x14ac:dyDescent="0.2">
      <c r="A533" s="11">
        <v>0</v>
      </c>
      <c r="B533" s="74">
        <v>15675</v>
      </c>
      <c r="C533" s="83" t="s">
        <v>75</v>
      </c>
      <c r="D533" s="103">
        <v>0</v>
      </c>
      <c r="E533" s="48">
        <v>0</v>
      </c>
      <c r="F533" s="104" t="s">
        <v>75</v>
      </c>
      <c r="G533" s="49">
        <v>0</v>
      </c>
      <c r="H533" s="105" t="s">
        <v>75</v>
      </c>
      <c r="I533" s="49">
        <v>0</v>
      </c>
      <c r="J533" s="49"/>
      <c r="K533" s="49">
        <v>0</v>
      </c>
      <c r="L533" s="49">
        <v>0</v>
      </c>
      <c r="M533" s="45">
        <v>515</v>
      </c>
    </row>
    <row r="534" spans="1:13" x14ac:dyDescent="0.2">
      <c r="A534" s="11">
        <v>0</v>
      </c>
      <c r="B534" s="74">
        <v>15706</v>
      </c>
      <c r="C534" s="83" t="s">
        <v>75</v>
      </c>
      <c r="D534" s="103">
        <v>0</v>
      </c>
      <c r="E534" s="48">
        <v>0</v>
      </c>
      <c r="F534" s="104" t="s">
        <v>75</v>
      </c>
      <c r="G534" s="49">
        <v>0</v>
      </c>
      <c r="H534" s="105" t="s">
        <v>75</v>
      </c>
      <c r="I534" s="49">
        <v>0</v>
      </c>
      <c r="J534" s="49"/>
      <c r="K534" s="49">
        <v>0</v>
      </c>
      <c r="L534" s="49">
        <v>0</v>
      </c>
      <c r="M534" s="45">
        <v>516</v>
      </c>
    </row>
    <row r="535" spans="1:13" x14ac:dyDescent="0.2">
      <c r="A535" s="11">
        <v>0</v>
      </c>
      <c r="B535" s="74">
        <v>15737</v>
      </c>
      <c r="C535" s="83" t="s">
        <v>75</v>
      </c>
      <c r="D535" s="103">
        <v>0</v>
      </c>
      <c r="E535" s="48">
        <v>0</v>
      </c>
      <c r="F535" s="104" t="s">
        <v>75</v>
      </c>
      <c r="G535" s="49">
        <v>0</v>
      </c>
      <c r="H535" s="105" t="s">
        <v>75</v>
      </c>
      <c r="I535" s="49">
        <v>0</v>
      </c>
      <c r="J535" s="49"/>
      <c r="K535" s="49">
        <v>0</v>
      </c>
      <c r="L535" s="49">
        <v>0</v>
      </c>
      <c r="M535" s="45">
        <v>517</v>
      </c>
    </row>
    <row r="536" spans="1:13" x14ac:dyDescent="0.2">
      <c r="A536" s="11">
        <v>0</v>
      </c>
      <c r="B536" s="74">
        <v>15765</v>
      </c>
      <c r="C536" s="83" t="s">
        <v>75</v>
      </c>
      <c r="D536" s="103">
        <v>0</v>
      </c>
      <c r="E536" s="48">
        <v>0</v>
      </c>
      <c r="F536" s="104" t="s">
        <v>75</v>
      </c>
      <c r="G536" s="49">
        <v>0</v>
      </c>
      <c r="H536" s="105" t="s">
        <v>75</v>
      </c>
      <c r="I536" s="49">
        <v>0</v>
      </c>
      <c r="J536" s="49"/>
      <c r="K536" s="49">
        <v>0</v>
      </c>
      <c r="L536" s="49">
        <v>0</v>
      </c>
      <c r="M536" s="45">
        <v>518</v>
      </c>
    </row>
    <row r="537" spans="1:13" x14ac:dyDescent="0.2">
      <c r="A537" s="11">
        <v>0</v>
      </c>
      <c r="B537" s="74">
        <v>15796</v>
      </c>
      <c r="C537" s="83" t="s">
        <v>75</v>
      </c>
      <c r="D537" s="103">
        <v>0</v>
      </c>
      <c r="E537" s="48">
        <v>0</v>
      </c>
      <c r="F537" s="104" t="s">
        <v>75</v>
      </c>
      <c r="G537" s="49">
        <v>0</v>
      </c>
      <c r="H537" s="105" t="s">
        <v>75</v>
      </c>
      <c r="I537" s="49">
        <v>0</v>
      </c>
      <c r="J537" s="49"/>
      <c r="K537" s="49">
        <v>0</v>
      </c>
      <c r="L537" s="49">
        <v>0</v>
      </c>
      <c r="M537" s="45">
        <v>519</v>
      </c>
    </row>
    <row r="538" spans="1:13" x14ac:dyDescent="0.2">
      <c r="A538" s="11">
        <v>0</v>
      </c>
      <c r="B538" s="74">
        <v>15826</v>
      </c>
      <c r="C538" s="83" t="s">
        <v>75</v>
      </c>
      <c r="D538" s="103">
        <v>0</v>
      </c>
      <c r="E538" s="48">
        <v>0</v>
      </c>
      <c r="F538" s="104" t="s">
        <v>75</v>
      </c>
      <c r="G538" s="49">
        <v>0</v>
      </c>
      <c r="H538" s="105" t="s">
        <v>75</v>
      </c>
      <c r="I538" s="49">
        <v>0</v>
      </c>
      <c r="J538" s="49"/>
      <c r="K538" s="49">
        <v>0</v>
      </c>
      <c r="L538" s="49">
        <v>0</v>
      </c>
      <c r="M538" s="45">
        <v>520</v>
      </c>
    </row>
    <row r="539" spans="1:13" x14ac:dyDescent="0.2">
      <c r="A539" s="11">
        <v>0</v>
      </c>
      <c r="B539" s="74">
        <v>15857</v>
      </c>
      <c r="C539" s="83" t="s">
        <v>75</v>
      </c>
      <c r="D539" s="103">
        <v>0</v>
      </c>
      <c r="E539" s="48">
        <v>0</v>
      </c>
      <c r="F539" s="104" t="s">
        <v>75</v>
      </c>
      <c r="G539" s="49">
        <v>0</v>
      </c>
      <c r="H539" s="105" t="s">
        <v>75</v>
      </c>
      <c r="I539" s="49">
        <v>0</v>
      </c>
      <c r="J539" s="49"/>
      <c r="K539" s="49">
        <v>0</v>
      </c>
      <c r="L539" s="49">
        <v>0</v>
      </c>
      <c r="M539" s="45">
        <v>521</v>
      </c>
    </row>
    <row r="540" spans="1:13" x14ac:dyDescent="0.2">
      <c r="A540" s="11">
        <v>0</v>
      </c>
      <c r="B540" s="74">
        <v>15887</v>
      </c>
      <c r="C540" s="83" t="s">
        <v>75</v>
      </c>
      <c r="D540" s="103">
        <v>0</v>
      </c>
      <c r="E540" s="48">
        <v>0</v>
      </c>
      <c r="F540" s="104" t="s">
        <v>75</v>
      </c>
      <c r="G540" s="49">
        <v>0</v>
      </c>
      <c r="H540" s="105" t="s">
        <v>75</v>
      </c>
      <c r="I540" s="49">
        <v>0</v>
      </c>
      <c r="J540" s="49"/>
      <c r="K540" s="49">
        <v>0</v>
      </c>
      <c r="L540" s="49">
        <v>0</v>
      </c>
      <c r="M540" s="45">
        <v>522</v>
      </c>
    </row>
    <row r="541" spans="1:13" x14ac:dyDescent="0.2">
      <c r="A541" s="11">
        <v>0</v>
      </c>
      <c r="B541" s="74">
        <v>15918</v>
      </c>
      <c r="C541" s="83" t="s">
        <v>75</v>
      </c>
      <c r="D541" s="103">
        <v>0</v>
      </c>
      <c r="E541" s="48">
        <v>0</v>
      </c>
      <c r="F541" s="104" t="s">
        <v>75</v>
      </c>
      <c r="G541" s="49">
        <v>0</v>
      </c>
      <c r="H541" s="105" t="s">
        <v>75</v>
      </c>
      <c r="I541" s="49">
        <v>0</v>
      </c>
      <c r="J541" s="49"/>
      <c r="K541" s="49">
        <v>0</v>
      </c>
      <c r="L541" s="49">
        <v>0</v>
      </c>
      <c r="M541" s="45">
        <v>523</v>
      </c>
    </row>
    <row r="542" spans="1:13" x14ac:dyDescent="0.2">
      <c r="A542" s="11">
        <v>0</v>
      </c>
      <c r="B542" s="74">
        <v>15949</v>
      </c>
      <c r="C542" s="83" t="s">
        <v>75</v>
      </c>
      <c r="D542" s="103">
        <v>0</v>
      </c>
      <c r="E542" s="48">
        <v>0</v>
      </c>
      <c r="F542" s="104" t="s">
        <v>75</v>
      </c>
      <c r="G542" s="49">
        <v>0</v>
      </c>
      <c r="H542" s="105" t="s">
        <v>75</v>
      </c>
      <c r="I542" s="49">
        <v>0</v>
      </c>
      <c r="J542" s="49"/>
      <c r="K542" s="49">
        <v>0</v>
      </c>
      <c r="L542" s="49">
        <v>0</v>
      </c>
      <c r="M542" s="45">
        <v>524</v>
      </c>
    </row>
    <row r="543" spans="1:13" x14ac:dyDescent="0.2">
      <c r="A543" s="11">
        <v>0</v>
      </c>
      <c r="B543" s="74">
        <v>15979</v>
      </c>
      <c r="C543" s="83" t="s">
        <v>75</v>
      </c>
      <c r="D543" s="103">
        <v>0</v>
      </c>
      <c r="E543" s="48">
        <v>0</v>
      </c>
      <c r="F543" s="104" t="s">
        <v>75</v>
      </c>
      <c r="G543" s="49">
        <v>0</v>
      </c>
      <c r="H543" s="105" t="s">
        <v>75</v>
      </c>
      <c r="I543" s="49">
        <v>0</v>
      </c>
      <c r="J543" s="49"/>
      <c r="K543" s="49">
        <v>0</v>
      </c>
      <c r="L543" s="49">
        <v>0</v>
      </c>
      <c r="M543" s="45">
        <v>525</v>
      </c>
    </row>
    <row r="544" spans="1:13" x14ac:dyDescent="0.2">
      <c r="A544" s="11">
        <v>0</v>
      </c>
      <c r="B544" s="74">
        <v>16010</v>
      </c>
      <c r="C544" s="83" t="s">
        <v>75</v>
      </c>
      <c r="D544" s="103">
        <v>0</v>
      </c>
      <c r="E544" s="48">
        <v>0</v>
      </c>
      <c r="F544" s="104" t="s">
        <v>75</v>
      </c>
      <c r="G544" s="49">
        <v>0</v>
      </c>
      <c r="H544" s="105" t="s">
        <v>75</v>
      </c>
      <c r="I544" s="49">
        <v>0</v>
      </c>
      <c r="J544" s="49"/>
      <c r="K544" s="49">
        <v>0</v>
      </c>
      <c r="L544" s="49">
        <v>0</v>
      </c>
      <c r="M544" s="45">
        <v>526</v>
      </c>
    </row>
    <row r="545" spans="1:13" x14ac:dyDescent="0.2">
      <c r="A545" s="11">
        <v>0</v>
      </c>
      <c r="B545" s="74">
        <v>16040</v>
      </c>
      <c r="C545" s="83" t="s">
        <v>75</v>
      </c>
      <c r="D545" s="103">
        <v>0</v>
      </c>
      <c r="E545" s="48">
        <v>0</v>
      </c>
      <c r="F545" s="104" t="s">
        <v>75</v>
      </c>
      <c r="G545" s="49">
        <v>0</v>
      </c>
      <c r="H545" s="105" t="s">
        <v>75</v>
      </c>
      <c r="I545" s="49">
        <v>0</v>
      </c>
      <c r="J545" s="49"/>
      <c r="K545" s="49">
        <v>0</v>
      </c>
      <c r="L545" s="49">
        <v>0</v>
      </c>
      <c r="M545" s="45">
        <v>527</v>
      </c>
    </row>
    <row r="546" spans="1:13" x14ac:dyDescent="0.2">
      <c r="A546" s="11">
        <v>0</v>
      </c>
      <c r="B546" s="74">
        <v>16071</v>
      </c>
      <c r="C546" s="83" t="s">
        <v>75</v>
      </c>
      <c r="D546" s="103">
        <v>0</v>
      </c>
      <c r="E546" s="48">
        <v>0</v>
      </c>
      <c r="F546" s="104" t="s">
        <v>75</v>
      </c>
      <c r="G546" s="49">
        <v>0</v>
      </c>
      <c r="H546" s="105" t="s">
        <v>75</v>
      </c>
      <c r="I546" s="49">
        <v>0</v>
      </c>
      <c r="J546" s="49"/>
      <c r="K546" s="49">
        <v>0</v>
      </c>
      <c r="L546" s="49">
        <v>0</v>
      </c>
      <c r="M546" s="45">
        <v>528</v>
      </c>
    </row>
    <row r="547" spans="1:13" x14ac:dyDescent="0.2">
      <c r="A547" s="11">
        <v>0</v>
      </c>
      <c r="B547" s="74">
        <v>16102</v>
      </c>
      <c r="C547" s="83" t="s">
        <v>75</v>
      </c>
      <c r="D547" s="103">
        <v>0</v>
      </c>
      <c r="E547" s="48">
        <v>0</v>
      </c>
      <c r="F547" s="104" t="s">
        <v>75</v>
      </c>
      <c r="G547" s="49">
        <v>0</v>
      </c>
      <c r="H547" s="105" t="s">
        <v>75</v>
      </c>
      <c r="I547" s="49">
        <v>0</v>
      </c>
      <c r="J547" s="49"/>
      <c r="K547" s="49">
        <v>0</v>
      </c>
      <c r="L547" s="49">
        <v>0</v>
      </c>
      <c r="M547" s="45">
        <v>529</v>
      </c>
    </row>
    <row r="548" spans="1:13" x14ac:dyDescent="0.2">
      <c r="A548" s="11">
        <v>0</v>
      </c>
      <c r="B548" s="74">
        <v>16131</v>
      </c>
      <c r="C548" s="83" t="s">
        <v>75</v>
      </c>
      <c r="D548" s="103">
        <v>0</v>
      </c>
      <c r="E548" s="48">
        <v>0</v>
      </c>
      <c r="F548" s="104" t="s">
        <v>75</v>
      </c>
      <c r="G548" s="49">
        <v>0</v>
      </c>
      <c r="H548" s="105" t="s">
        <v>75</v>
      </c>
      <c r="I548" s="49">
        <v>0</v>
      </c>
      <c r="J548" s="49"/>
      <c r="K548" s="49">
        <v>0</v>
      </c>
      <c r="L548" s="49">
        <v>0</v>
      </c>
      <c r="M548" s="45">
        <v>530</v>
      </c>
    </row>
    <row r="549" spans="1:13" x14ac:dyDescent="0.2">
      <c r="A549" s="11">
        <v>0</v>
      </c>
      <c r="B549" s="74">
        <v>16162</v>
      </c>
      <c r="C549" s="83" t="s">
        <v>75</v>
      </c>
      <c r="D549" s="103">
        <v>0</v>
      </c>
      <c r="E549" s="48">
        <v>0</v>
      </c>
      <c r="F549" s="104" t="s">
        <v>75</v>
      </c>
      <c r="G549" s="49">
        <v>0</v>
      </c>
      <c r="H549" s="105" t="s">
        <v>75</v>
      </c>
      <c r="I549" s="49">
        <v>0</v>
      </c>
      <c r="J549" s="49"/>
      <c r="K549" s="49">
        <v>0</v>
      </c>
      <c r="L549" s="49">
        <v>0</v>
      </c>
      <c r="M549" s="45">
        <v>531</v>
      </c>
    </row>
    <row r="550" spans="1:13" x14ac:dyDescent="0.2">
      <c r="A550" s="11">
        <v>0</v>
      </c>
      <c r="B550" s="74">
        <v>16192</v>
      </c>
      <c r="C550" s="83" t="s">
        <v>75</v>
      </c>
      <c r="D550" s="103">
        <v>0</v>
      </c>
      <c r="E550" s="48">
        <v>0</v>
      </c>
      <c r="F550" s="104" t="s">
        <v>75</v>
      </c>
      <c r="G550" s="49">
        <v>0</v>
      </c>
      <c r="H550" s="105" t="s">
        <v>75</v>
      </c>
      <c r="I550" s="49">
        <v>0</v>
      </c>
      <c r="J550" s="49"/>
      <c r="K550" s="49">
        <v>0</v>
      </c>
      <c r="L550" s="49">
        <v>0</v>
      </c>
      <c r="M550" s="45">
        <v>532</v>
      </c>
    </row>
    <row r="551" spans="1:13" x14ac:dyDescent="0.2">
      <c r="A551" s="11">
        <v>0</v>
      </c>
      <c r="B551" s="74">
        <v>16223</v>
      </c>
      <c r="C551" s="83" t="s">
        <v>75</v>
      </c>
      <c r="D551" s="103">
        <v>0</v>
      </c>
      <c r="E551" s="48">
        <v>0</v>
      </c>
      <c r="F551" s="104" t="s">
        <v>75</v>
      </c>
      <c r="G551" s="49">
        <v>0</v>
      </c>
      <c r="H551" s="105" t="s">
        <v>75</v>
      </c>
      <c r="I551" s="49">
        <v>0</v>
      </c>
      <c r="J551" s="49"/>
      <c r="K551" s="49">
        <v>0</v>
      </c>
      <c r="L551" s="49">
        <v>0</v>
      </c>
      <c r="M551" s="45">
        <v>533</v>
      </c>
    </row>
    <row r="552" spans="1:13" x14ac:dyDescent="0.2">
      <c r="A552" s="11">
        <v>0</v>
      </c>
      <c r="B552" s="74">
        <v>16253</v>
      </c>
      <c r="C552" s="83" t="s">
        <v>75</v>
      </c>
      <c r="D552" s="103">
        <v>0</v>
      </c>
      <c r="E552" s="48">
        <v>0</v>
      </c>
      <c r="F552" s="104" t="s">
        <v>75</v>
      </c>
      <c r="G552" s="49">
        <v>0</v>
      </c>
      <c r="H552" s="105" t="s">
        <v>75</v>
      </c>
      <c r="I552" s="49">
        <v>0</v>
      </c>
      <c r="J552" s="49"/>
      <c r="K552" s="49">
        <v>0</v>
      </c>
      <c r="L552" s="49">
        <v>0</v>
      </c>
      <c r="M552" s="45">
        <v>534</v>
      </c>
    </row>
    <row r="553" spans="1:13" x14ac:dyDescent="0.2">
      <c r="A553" s="11">
        <v>0</v>
      </c>
      <c r="B553" s="74">
        <v>16284</v>
      </c>
      <c r="C553" s="83" t="s">
        <v>75</v>
      </c>
      <c r="D553" s="103">
        <v>0</v>
      </c>
      <c r="E553" s="48">
        <v>0</v>
      </c>
      <c r="F553" s="104" t="s">
        <v>75</v>
      </c>
      <c r="G553" s="49">
        <v>0</v>
      </c>
      <c r="H553" s="105" t="s">
        <v>75</v>
      </c>
      <c r="I553" s="49">
        <v>0</v>
      </c>
      <c r="J553" s="49"/>
      <c r="K553" s="49">
        <v>0</v>
      </c>
      <c r="L553" s="49">
        <v>0</v>
      </c>
      <c r="M553" s="45">
        <v>535</v>
      </c>
    </row>
    <row r="554" spans="1:13" x14ac:dyDescent="0.2">
      <c r="A554" s="11">
        <v>0</v>
      </c>
      <c r="B554" s="74">
        <v>16315</v>
      </c>
      <c r="C554" s="83" t="s">
        <v>75</v>
      </c>
      <c r="D554" s="103">
        <v>0</v>
      </c>
      <c r="E554" s="48">
        <v>0</v>
      </c>
      <c r="F554" s="104" t="s">
        <v>75</v>
      </c>
      <c r="G554" s="49">
        <v>0</v>
      </c>
      <c r="H554" s="105" t="s">
        <v>75</v>
      </c>
      <c r="I554" s="49">
        <v>0</v>
      </c>
      <c r="J554" s="49"/>
      <c r="K554" s="49">
        <v>0</v>
      </c>
      <c r="L554" s="49">
        <v>0</v>
      </c>
      <c r="M554" s="45">
        <v>536</v>
      </c>
    </row>
    <row r="555" spans="1:13" x14ac:dyDescent="0.2">
      <c r="A555" s="11">
        <v>0</v>
      </c>
      <c r="B555" s="74">
        <v>16345</v>
      </c>
      <c r="C555" s="83" t="s">
        <v>75</v>
      </c>
      <c r="D555" s="103">
        <v>0</v>
      </c>
      <c r="E555" s="48">
        <v>0</v>
      </c>
      <c r="F555" s="104" t="s">
        <v>75</v>
      </c>
      <c r="G555" s="49">
        <v>0</v>
      </c>
      <c r="H555" s="105" t="s">
        <v>75</v>
      </c>
      <c r="I555" s="49">
        <v>0</v>
      </c>
      <c r="J555" s="49"/>
      <c r="K555" s="49">
        <v>0</v>
      </c>
      <c r="L555" s="49">
        <v>0</v>
      </c>
      <c r="M555" s="45">
        <v>537</v>
      </c>
    </row>
    <row r="556" spans="1:13" x14ac:dyDescent="0.2">
      <c r="A556" s="11">
        <v>0</v>
      </c>
      <c r="B556" s="74">
        <v>16376</v>
      </c>
      <c r="C556" s="83" t="s">
        <v>75</v>
      </c>
      <c r="D556" s="103">
        <v>0</v>
      </c>
      <c r="E556" s="48">
        <v>0</v>
      </c>
      <c r="F556" s="104" t="s">
        <v>75</v>
      </c>
      <c r="G556" s="49">
        <v>0</v>
      </c>
      <c r="H556" s="105" t="s">
        <v>75</v>
      </c>
      <c r="I556" s="49">
        <v>0</v>
      </c>
      <c r="J556" s="49"/>
      <c r="K556" s="49">
        <v>0</v>
      </c>
      <c r="L556" s="49">
        <v>0</v>
      </c>
      <c r="M556" s="45">
        <v>538</v>
      </c>
    </row>
    <row r="557" spans="1:13" x14ac:dyDescent="0.2">
      <c r="A557" s="11">
        <v>0</v>
      </c>
      <c r="B557" s="74">
        <v>16406</v>
      </c>
      <c r="C557" s="83" t="s">
        <v>75</v>
      </c>
      <c r="D557" s="103">
        <v>0</v>
      </c>
      <c r="E557" s="48">
        <v>0</v>
      </c>
      <c r="F557" s="104" t="s">
        <v>75</v>
      </c>
      <c r="G557" s="49">
        <v>0</v>
      </c>
      <c r="H557" s="105" t="s">
        <v>75</v>
      </c>
      <c r="I557" s="49">
        <v>0</v>
      </c>
      <c r="J557" s="49"/>
      <c r="K557" s="49">
        <v>0</v>
      </c>
      <c r="L557" s="49">
        <v>0</v>
      </c>
      <c r="M557" s="45">
        <v>539</v>
      </c>
    </row>
    <row r="558" spans="1:13" x14ac:dyDescent="0.2">
      <c r="A558" s="11">
        <v>0</v>
      </c>
      <c r="B558" s="74">
        <v>16437</v>
      </c>
      <c r="C558" s="83" t="s">
        <v>75</v>
      </c>
      <c r="D558" s="103">
        <v>0</v>
      </c>
      <c r="E558" s="48">
        <v>0</v>
      </c>
      <c r="F558" s="104" t="s">
        <v>75</v>
      </c>
      <c r="G558" s="49">
        <v>0</v>
      </c>
      <c r="H558" s="105" t="s">
        <v>75</v>
      </c>
      <c r="I558" s="49">
        <v>0</v>
      </c>
      <c r="J558" s="49"/>
      <c r="K558" s="49">
        <v>0</v>
      </c>
      <c r="L558" s="49">
        <v>0</v>
      </c>
      <c r="M558" s="45">
        <v>540</v>
      </c>
    </row>
    <row r="559" spans="1:13" x14ac:dyDescent="0.2">
      <c r="A559" s="11">
        <v>0</v>
      </c>
      <c r="B559" s="74">
        <v>16468</v>
      </c>
      <c r="C559" s="83" t="s">
        <v>75</v>
      </c>
      <c r="D559" s="103">
        <v>0</v>
      </c>
      <c r="E559" s="48">
        <v>0</v>
      </c>
      <c r="F559" s="104" t="s">
        <v>75</v>
      </c>
      <c r="G559" s="49">
        <v>0</v>
      </c>
      <c r="H559" s="105" t="s">
        <v>75</v>
      </c>
      <c r="I559" s="49">
        <v>0</v>
      </c>
      <c r="J559" s="49"/>
      <c r="K559" s="49">
        <v>0</v>
      </c>
      <c r="L559" s="49">
        <v>0</v>
      </c>
      <c r="M559" s="45">
        <v>541</v>
      </c>
    </row>
    <row r="560" spans="1:13" x14ac:dyDescent="0.2">
      <c r="A560" s="11">
        <v>0</v>
      </c>
      <c r="B560" s="74">
        <v>16496</v>
      </c>
      <c r="C560" s="83" t="s">
        <v>75</v>
      </c>
      <c r="D560" s="103">
        <v>0</v>
      </c>
      <c r="E560" s="48">
        <v>0</v>
      </c>
      <c r="F560" s="104" t="s">
        <v>75</v>
      </c>
      <c r="G560" s="49">
        <v>0</v>
      </c>
      <c r="H560" s="105" t="s">
        <v>75</v>
      </c>
      <c r="I560" s="49">
        <v>0</v>
      </c>
      <c r="J560" s="49"/>
      <c r="K560" s="49">
        <v>0</v>
      </c>
      <c r="L560" s="49">
        <v>0</v>
      </c>
      <c r="M560" s="45">
        <v>542</v>
      </c>
    </row>
    <row r="561" spans="1:13" x14ac:dyDescent="0.2">
      <c r="A561" s="11">
        <v>0</v>
      </c>
      <c r="B561" s="74">
        <v>16527</v>
      </c>
      <c r="C561" s="83" t="s">
        <v>75</v>
      </c>
      <c r="D561" s="103">
        <v>0</v>
      </c>
      <c r="E561" s="48">
        <v>0</v>
      </c>
      <c r="F561" s="104" t="s">
        <v>75</v>
      </c>
      <c r="G561" s="49">
        <v>0</v>
      </c>
      <c r="H561" s="105" t="s">
        <v>75</v>
      </c>
      <c r="I561" s="49">
        <v>0</v>
      </c>
      <c r="J561" s="49"/>
      <c r="K561" s="49">
        <v>0</v>
      </c>
      <c r="L561" s="49">
        <v>0</v>
      </c>
      <c r="M561" s="45">
        <v>543</v>
      </c>
    </row>
    <row r="562" spans="1:13" x14ac:dyDescent="0.2">
      <c r="A562" s="11">
        <v>0</v>
      </c>
      <c r="B562" s="74">
        <v>16557</v>
      </c>
      <c r="C562" s="83" t="s">
        <v>75</v>
      </c>
      <c r="D562" s="103">
        <v>0</v>
      </c>
      <c r="E562" s="48">
        <v>0</v>
      </c>
      <c r="F562" s="104" t="s">
        <v>75</v>
      </c>
      <c r="G562" s="49">
        <v>0</v>
      </c>
      <c r="H562" s="105" t="s">
        <v>75</v>
      </c>
      <c r="I562" s="49">
        <v>0</v>
      </c>
      <c r="J562" s="49"/>
      <c r="K562" s="49">
        <v>0</v>
      </c>
      <c r="L562" s="49">
        <v>0</v>
      </c>
      <c r="M562" s="45">
        <v>544</v>
      </c>
    </row>
    <row r="563" spans="1:13" x14ac:dyDescent="0.2">
      <c r="A563" s="11">
        <v>0</v>
      </c>
      <c r="B563" s="74">
        <v>16588</v>
      </c>
      <c r="C563" s="83" t="s">
        <v>75</v>
      </c>
      <c r="D563" s="103">
        <v>0</v>
      </c>
      <c r="E563" s="48">
        <v>0</v>
      </c>
      <c r="F563" s="104" t="s">
        <v>75</v>
      </c>
      <c r="G563" s="49">
        <v>0</v>
      </c>
      <c r="H563" s="105" t="s">
        <v>75</v>
      </c>
      <c r="I563" s="49">
        <v>0</v>
      </c>
      <c r="J563" s="49"/>
      <c r="K563" s="49">
        <v>0</v>
      </c>
      <c r="L563" s="49">
        <v>0</v>
      </c>
      <c r="M563" s="45">
        <v>545</v>
      </c>
    </row>
    <row r="564" spans="1:13" x14ac:dyDescent="0.2">
      <c r="A564" s="11">
        <v>0</v>
      </c>
      <c r="B564" s="74">
        <v>16618</v>
      </c>
      <c r="C564" s="83" t="s">
        <v>75</v>
      </c>
      <c r="D564" s="103">
        <v>0</v>
      </c>
      <c r="E564" s="48">
        <v>0</v>
      </c>
      <c r="F564" s="104" t="s">
        <v>75</v>
      </c>
      <c r="G564" s="49">
        <v>0</v>
      </c>
      <c r="H564" s="105" t="s">
        <v>75</v>
      </c>
      <c r="I564" s="49">
        <v>0</v>
      </c>
      <c r="J564" s="49"/>
      <c r="K564" s="49">
        <v>0</v>
      </c>
      <c r="L564" s="49">
        <v>0</v>
      </c>
      <c r="M564" s="45">
        <v>546</v>
      </c>
    </row>
    <row r="565" spans="1:13" x14ac:dyDescent="0.2">
      <c r="A565" s="11">
        <v>0</v>
      </c>
      <c r="B565" s="74">
        <v>16649</v>
      </c>
      <c r="C565" s="83" t="s">
        <v>75</v>
      </c>
      <c r="D565" s="103">
        <v>0</v>
      </c>
      <c r="E565" s="48">
        <v>0</v>
      </c>
      <c r="F565" s="104" t="s">
        <v>75</v>
      </c>
      <c r="G565" s="49">
        <v>0</v>
      </c>
      <c r="H565" s="105" t="s">
        <v>75</v>
      </c>
      <c r="I565" s="49">
        <v>0</v>
      </c>
      <c r="J565" s="49"/>
      <c r="K565" s="49">
        <v>0</v>
      </c>
      <c r="L565" s="49">
        <v>0</v>
      </c>
      <c r="M565" s="45">
        <v>547</v>
      </c>
    </row>
    <row r="566" spans="1:13" x14ac:dyDescent="0.2">
      <c r="A566" s="11">
        <v>0</v>
      </c>
      <c r="B566" s="74">
        <v>16680</v>
      </c>
      <c r="C566" s="83" t="s">
        <v>75</v>
      </c>
      <c r="D566" s="103">
        <v>0</v>
      </c>
      <c r="E566" s="48">
        <v>0</v>
      </c>
      <c r="F566" s="104" t="s">
        <v>75</v>
      </c>
      <c r="G566" s="49">
        <v>0</v>
      </c>
      <c r="H566" s="105" t="s">
        <v>75</v>
      </c>
      <c r="I566" s="49">
        <v>0</v>
      </c>
      <c r="J566" s="49"/>
      <c r="K566" s="49">
        <v>0</v>
      </c>
      <c r="L566" s="49">
        <v>0</v>
      </c>
      <c r="M566" s="45">
        <v>548</v>
      </c>
    </row>
    <row r="567" spans="1:13" x14ac:dyDescent="0.2">
      <c r="A567" s="11">
        <v>0</v>
      </c>
      <c r="B567" s="74">
        <v>16710</v>
      </c>
      <c r="C567" s="83" t="s">
        <v>75</v>
      </c>
      <c r="D567" s="103">
        <v>0</v>
      </c>
      <c r="E567" s="48">
        <v>0</v>
      </c>
      <c r="F567" s="104" t="s">
        <v>75</v>
      </c>
      <c r="G567" s="49">
        <v>0</v>
      </c>
      <c r="H567" s="105" t="s">
        <v>75</v>
      </c>
      <c r="I567" s="49">
        <v>0</v>
      </c>
      <c r="J567" s="49"/>
      <c r="K567" s="49">
        <v>0</v>
      </c>
      <c r="L567" s="49">
        <v>0</v>
      </c>
      <c r="M567" s="45">
        <v>549</v>
      </c>
    </row>
    <row r="568" spans="1:13" x14ac:dyDescent="0.2">
      <c r="A568" s="11">
        <v>0</v>
      </c>
      <c r="B568" s="74">
        <v>16741</v>
      </c>
      <c r="C568" s="83" t="s">
        <v>75</v>
      </c>
      <c r="D568" s="103">
        <v>0</v>
      </c>
      <c r="E568" s="48">
        <v>0</v>
      </c>
      <c r="F568" s="104" t="s">
        <v>75</v>
      </c>
      <c r="G568" s="49">
        <v>0</v>
      </c>
      <c r="H568" s="105" t="s">
        <v>75</v>
      </c>
      <c r="I568" s="49">
        <v>0</v>
      </c>
      <c r="J568" s="49"/>
      <c r="K568" s="49">
        <v>0</v>
      </c>
      <c r="L568" s="49">
        <v>0</v>
      </c>
      <c r="M568" s="45">
        <v>550</v>
      </c>
    </row>
    <row r="569" spans="1:13" x14ac:dyDescent="0.2">
      <c r="A569" s="11">
        <v>0</v>
      </c>
      <c r="B569" s="74">
        <v>16771</v>
      </c>
      <c r="C569" s="83" t="s">
        <v>75</v>
      </c>
      <c r="D569" s="103">
        <v>0</v>
      </c>
      <c r="E569" s="48">
        <v>0</v>
      </c>
      <c r="F569" s="104" t="s">
        <v>75</v>
      </c>
      <c r="G569" s="49">
        <v>0</v>
      </c>
      <c r="H569" s="105" t="s">
        <v>75</v>
      </c>
      <c r="I569" s="49">
        <v>0</v>
      </c>
      <c r="J569" s="49"/>
      <c r="K569" s="49">
        <v>0</v>
      </c>
      <c r="L569" s="49">
        <v>0</v>
      </c>
      <c r="M569" s="45">
        <v>551</v>
      </c>
    </row>
    <row r="570" spans="1:13" x14ac:dyDescent="0.2">
      <c r="A570" s="11">
        <v>0</v>
      </c>
      <c r="B570" s="74">
        <v>16802</v>
      </c>
      <c r="C570" s="83" t="s">
        <v>75</v>
      </c>
      <c r="D570" s="103">
        <v>0</v>
      </c>
      <c r="E570" s="48">
        <v>0</v>
      </c>
      <c r="F570" s="104" t="s">
        <v>75</v>
      </c>
      <c r="G570" s="49">
        <v>0</v>
      </c>
      <c r="H570" s="105" t="s">
        <v>75</v>
      </c>
      <c r="I570" s="49">
        <v>0</v>
      </c>
      <c r="J570" s="49"/>
      <c r="K570" s="49">
        <v>0</v>
      </c>
      <c r="L570" s="49">
        <v>0</v>
      </c>
      <c r="M570" s="45">
        <v>552</v>
      </c>
    </row>
    <row r="571" spans="1:13" x14ac:dyDescent="0.2">
      <c r="A571" s="11">
        <v>0</v>
      </c>
      <c r="B571" s="74">
        <v>16833</v>
      </c>
      <c r="C571" s="83" t="s">
        <v>75</v>
      </c>
      <c r="D571" s="103">
        <v>0</v>
      </c>
      <c r="E571" s="48">
        <v>0</v>
      </c>
      <c r="F571" s="104" t="s">
        <v>75</v>
      </c>
      <c r="G571" s="49">
        <v>0</v>
      </c>
      <c r="H571" s="105" t="s">
        <v>75</v>
      </c>
      <c r="I571" s="49">
        <v>0</v>
      </c>
      <c r="J571" s="49"/>
      <c r="K571" s="49">
        <v>0</v>
      </c>
      <c r="L571" s="49">
        <v>0</v>
      </c>
      <c r="M571" s="45">
        <v>553</v>
      </c>
    </row>
    <row r="572" spans="1:13" x14ac:dyDescent="0.2">
      <c r="A572" s="11">
        <v>0</v>
      </c>
      <c r="B572" s="74">
        <v>16861</v>
      </c>
      <c r="C572" s="83" t="s">
        <v>75</v>
      </c>
      <c r="D572" s="103">
        <v>0</v>
      </c>
      <c r="E572" s="48">
        <v>0</v>
      </c>
      <c r="F572" s="104" t="s">
        <v>75</v>
      </c>
      <c r="G572" s="49">
        <v>0</v>
      </c>
      <c r="H572" s="105" t="s">
        <v>75</v>
      </c>
      <c r="I572" s="49">
        <v>0</v>
      </c>
      <c r="J572" s="49"/>
      <c r="K572" s="49">
        <v>0</v>
      </c>
      <c r="L572" s="49">
        <v>0</v>
      </c>
      <c r="M572" s="45">
        <v>554</v>
      </c>
    </row>
    <row r="573" spans="1:13" x14ac:dyDescent="0.2">
      <c r="A573" s="11">
        <v>0</v>
      </c>
      <c r="B573" s="74">
        <v>16892</v>
      </c>
      <c r="C573" s="83" t="s">
        <v>75</v>
      </c>
      <c r="D573" s="103">
        <v>0</v>
      </c>
      <c r="E573" s="48">
        <v>0</v>
      </c>
      <c r="F573" s="104" t="s">
        <v>75</v>
      </c>
      <c r="G573" s="49">
        <v>0</v>
      </c>
      <c r="H573" s="105" t="s">
        <v>75</v>
      </c>
      <c r="I573" s="49">
        <v>0</v>
      </c>
      <c r="J573" s="49"/>
      <c r="K573" s="49">
        <v>0</v>
      </c>
      <c r="L573" s="49">
        <v>0</v>
      </c>
      <c r="M573" s="45">
        <v>555</v>
      </c>
    </row>
    <row r="574" spans="1:13" x14ac:dyDescent="0.2">
      <c r="A574" s="11">
        <v>0</v>
      </c>
      <c r="B574" s="74">
        <v>16922</v>
      </c>
      <c r="C574" s="83" t="s">
        <v>75</v>
      </c>
      <c r="D574" s="103">
        <v>0</v>
      </c>
      <c r="E574" s="48">
        <v>0</v>
      </c>
      <c r="F574" s="104" t="s">
        <v>75</v>
      </c>
      <c r="G574" s="49">
        <v>0</v>
      </c>
      <c r="H574" s="105" t="s">
        <v>75</v>
      </c>
      <c r="I574" s="49">
        <v>0</v>
      </c>
      <c r="J574" s="49"/>
      <c r="K574" s="49">
        <v>0</v>
      </c>
      <c r="L574" s="49">
        <v>0</v>
      </c>
      <c r="M574" s="45">
        <v>556</v>
      </c>
    </row>
    <row r="575" spans="1:13" x14ac:dyDescent="0.2">
      <c r="A575" s="11">
        <v>0</v>
      </c>
      <c r="B575" s="74">
        <v>16953</v>
      </c>
      <c r="C575" s="83" t="s">
        <v>75</v>
      </c>
      <c r="D575" s="103">
        <v>0</v>
      </c>
      <c r="E575" s="48">
        <v>0</v>
      </c>
      <c r="F575" s="104" t="s">
        <v>75</v>
      </c>
      <c r="G575" s="49">
        <v>0</v>
      </c>
      <c r="H575" s="105" t="s">
        <v>75</v>
      </c>
      <c r="I575" s="49">
        <v>0</v>
      </c>
      <c r="J575" s="49"/>
      <c r="K575" s="49">
        <v>0</v>
      </c>
      <c r="L575" s="49">
        <v>0</v>
      </c>
      <c r="M575" s="45">
        <v>557</v>
      </c>
    </row>
    <row r="576" spans="1:13" x14ac:dyDescent="0.2">
      <c r="A576" s="11">
        <v>0</v>
      </c>
      <c r="B576" s="74">
        <v>16983</v>
      </c>
      <c r="C576" s="83" t="s">
        <v>75</v>
      </c>
      <c r="D576" s="103">
        <v>0</v>
      </c>
      <c r="E576" s="48">
        <v>0</v>
      </c>
      <c r="F576" s="104" t="s">
        <v>75</v>
      </c>
      <c r="G576" s="49">
        <v>0</v>
      </c>
      <c r="H576" s="105" t="s">
        <v>75</v>
      </c>
      <c r="I576" s="49">
        <v>0</v>
      </c>
      <c r="J576" s="49"/>
      <c r="K576" s="49">
        <v>0</v>
      </c>
      <c r="L576" s="49">
        <v>0</v>
      </c>
      <c r="M576" s="45">
        <v>558</v>
      </c>
    </row>
    <row r="577" spans="1:13" x14ac:dyDescent="0.2">
      <c r="A577" s="11">
        <v>0</v>
      </c>
      <c r="B577" s="74">
        <v>17014</v>
      </c>
      <c r="C577" s="83" t="s">
        <v>75</v>
      </c>
      <c r="D577" s="103">
        <v>0</v>
      </c>
      <c r="E577" s="48">
        <v>0</v>
      </c>
      <c r="F577" s="104" t="s">
        <v>75</v>
      </c>
      <c r="G577" s="49">
        <v>0</v>
      </c>
      <c r="H577" s="105" t="s">
        <v>75</v>
      </c>
      <c r="I577" s="49">
        <v>0</v>
      </c>
      <c r="J577" s="49"/>
      <c r="K577" s="49">
        <v>0</v>
      </c>
      <c r="L577" s="49">
        <v>0</v>
      </c>
      <c r="M577" s="45">
        <v>559</v>
      </c>
    </row>
    <row r="578" spans="1:13" x14ac:dyDescent="0.2">
      <c r="A578" s="11">
        <v>0</v>
      </c>
      <c r="B578" s="74">
        <v>17045</v>
      </c>
      <c r="C578" s="83" t="s">
        <v>75</v>
      </c>
      <c r="D578" s="103">
        <v>0</v>
      </c>
      <c r="E578" s="48">
        <v>0</v>
      </c>
      <c r="F578" s="104" t="s">
        <v>75</v>
      </c>
      <c r="G578" s="49">
        <v>0</v>
      </c>
      <c r="H578" s="105" t="s">
        <v>75</v>
      </c>
      <c r="I578" s="49">
        <v>0</v>
      </c>
      <c r="J578" s="49"/>
      <c r="K578" s="49">
        <v>0</v>
      </c>
      <c r="L578" s="49">
        <v>0</v>
      </c>
      <c r="M578" s="45">
        <v>560</v>
      </c>
    </row>
    <row r="579" spans="1:13" x14ac:dyDescent="0.2">
      <c r="A579" s="11">
        <v>0</v>
      </c>
      <c r="B579" s="74">
        <v>17075</v>
      </c>
      <c r="C579" s="83" t="s">
        <v>75</v>
      </c>
      <c r="D579" s="103">
        <v>0</v>
      </c>
      <c r="E579" s="48">
        <v>0</v>
      </c>
      <c r="F579" s="104" t="s">
        <v>75</v>
      </c>
      <c r="G579" s="49">
        <v>0</v>
      </c>
      <c r="H579" s="105" t="s">
        <v>75</v>
      </c>
      <c r="I579" s="49">
        <v>0</v>
      </c>
      <c r="J579" s="49"/>
      <c r="K579" s="49">
        <v>0</v>
      </c>
      <c r="L579" s="49">
        <v>0</v>
      </c>
      <c r="M579" s="45">
        <v>561</v>
      </c>
    </row>
    <row r="580" spans="1:13" x14ac:dyDescent="0.2">
      <c r="A580" s="11">
        <v>0</v>
      </c>
      <c r="B580" s="74">
        <v>17106</v>
      </c>
      <c r="C580" s="83" t="s">
        <v>75</v>
      </c>
      <c r="D580" s="103">
        <v>0</v>
      </c>
      <c r="E580" s="48">
        <v>0</v>
      </c>
      <c r="F580" s="104" t="s">
        <v>75</v>
      </c>
      <c r="G580" s="49">
        <v>0</v>
      </c>
      <c r="H580" s="105" t="s">
        <v>75</v>
      </c>
      <c r="I580" s="49">
        <v>0</v>
      </c>
      <c r="J580" s="49"/>
      <c r="K580" s="49">
        <v>0</v>
      </c>
      <c r="L580" s="49">
        <v>0</v>
      </c>
      <c r="M580" s="45">
        <v>562</v>
      </c>
    </row>
    <row r="581" spans="1:13" x14ac:dyDescent="0.2">
      <c r="A581" s="11">
        <v>0</v>
      </c>
      <c r="B581" s="74">
        <v>17136</v>
      </c>
      <c r="C581" s="83" t="s">
        <v>75</v>
      </c>
      <c r="D581" s="103">
        <v>0</v>
      </c>
      <c r="E581" s="48">
        <v>0</v>
      </c>
      <c r="F581" s="104" t="s">
        <v>75</v>
      </c>
      <c r="G581" s="49">
        <v>0</v>
      </c>
      <c r="H581" s="105" t="s">
        <v>75</v>
      </c>
      <c r="I581" s="49">
        <v>0</v>
      </c>
      <c r="J581" s="49"/>
      <c r="K581" s="49">
        <v>0</v>
      </c>
      <c r="L581" s="49">
        <v>0</v>
      </c>
      <c r="M581" s="45">
        <v>563</v>
      </c>
    </row>
    <row r="582" spans="1:13" x14ac:dyDescent="0.2">
      <c r="A582" s="11">
        <v>0</v>
      </c>
      <c r="B582" s="74">
        <v>17167</v>
      </c>
      <c r="C582" s="83" t="s">
        <v>75</v>
      </c>
      <c r="D582" s="103">
        <v>0</v>
      </c>
      <c r="E582" s="48">
        <v>0</v>
      </c>
      <c r="F582" s="104" t="s">
        <v>75</v>
      </c>
      <c r="G582" s="49">
        <v>0</v>
      </c>
      <c r="H582" s="105" t="s">
        <v>75</v>
      </c>
      <c r="I582" s="49">
        <v>0</v>
      </c>
      <c r="J582" s="49"/>
      <c r="K582" s="49">
        <v>0</v>
      </c>
      <c r="L582" s="49">
        <v>0</v>
      </c>
      <c r="M582" s="45">
        <v>564</v>
      </c>
    </row>
    <row r="583" spans="1:13" x14ac:dyDescent="0.2">
      <c r="A583" s="11">
        <v>0</v>
      </c>
      <c r="B583" s="74">
        <v>17198</v>
      </c>
      <c r="C583" s="83" t="s">
        <v>75</v>
      </c>
      <c r="D583" s="103">
        <v>0</v>
      </c>
      <c r="E583" s="48">
        <v>0</v>
      </c>
      <c r="F583" s="104" t="s">
        <v>75</v>
      </c>
      <c r="G583" s="49">
        <v>0</v>
      </c>
      <c r="H583" s="105" t="s">
        <v>75</v>
      </c>
      <c r="I583" s="49">
        <v>0</v>
      </c>
      <c r="J583" s="49"/>
      <c r="K583" s="49">
        <v>0</v>
      </c>
      <c r="L583" s="49">
        <v>0</v>
      </c>
      <c r="M583" s="45">
        <v>565</v>
      </c>
    </row>
    <row r="584" spans="1:13" x14ac:dyDescent="0.2">
      <c r="A584" s="11">
        <v>0</v>
      </c>
      <c r="B584" s="74">
        <v>17226</v>
      </c>
      <c r="C584" s="83" t="s">
        <v>75</v>
      </c>
      <c r="D584" s="103">
        <v>0</v>
      </c>
      <c r="E584" s="48">
        <v>0</v>
      </c>
      <c r="F584" s="104" t="s">
        <v>75</v>
      </c>
      <c r="G584" s="49">
        <v>0</v>
      </c>
      <c r="H584" s="105" t="s">
        <v>75</v>
      </c>
      <c r="I584" s="49">
        <v>0</v>
      </c>
      <c r="J584" s="49"/>
      <c r="K584" s="49">
        <v>0</v>
      </c>
      <c r="L584" s="49">
        <v>0</v>
      </c>
      <c r="M584" s="45">
        <v>566</v>
      </c>
    </row>
    <row r="585" spans="1:13" x14ac:dyDescent="0.2">
      <c r="A585" s="11">
        <v>0</v>
      </c>
      <c r="B585" s="74">
        <v>17257</v>
      </c>
      <c r="C585" s="83" t="s">
        <v>75</v>
      </c>
      <c r="D585" s="103">
        <v>0</v>
      </c>
      <c r="E585" s="48">
        <v>0</v>
      </c>
      <c r="F585" s="104" t="s">
        <v>75</v>
      </c>
      <c r="G585" s="49">
        <v>0</v>
      </c>
      <c r="H585" s="105" t="s">
        <v>75</v>
      </c>
      <c r="I585" s="49">
        <v>0</v>
      </c>
      <c r="J585" s="49"/>
      <c r="K585" s="49">
        <v>0</v>
      </c>
      <c r="L585" s="49">
        <v>0</v>
      </c>
      <c r="M585" s="45">
        <v>567</v>
      </c>
    </row>
    <row r="586" spans="1:13" x14ac:dyDescent="0.2">
      <c r="A586" s="11">
        <v>0</v>
      </c>
      <c r="B586" s="74">
        <v>17287</v>
      </c>
      <c r="C586" s="83" t="s">
        <v>75</v>
      </c>
      <c r="D586" s="103">
        <v>0</v>
      </c>
      <c r="E586" s="48">
        <v>0</v>
      </c>
      <c r="F586" s="104" t="s">
        <v>75</v>
      </c>
      <c r="G586" s="49">
        <v>0</v>
      </c>
      <c r="H586" s="105" t="s">
        <v>75</v>
      </c>
      <c r="I586" s="49">
        <v>0</v>
      </c>
      <c r="J586" s="49"/>
      <c r="K586" s="49">
        <v>0</v>
      </c>
      <c r="L586" s="49">
        <v>0</v>
      </c>
      <c r="M586" s="45">
        <v>568</v>
      </c>
    </row>
    <row r="587" spans="1:13" x14ac:dyDescent="0.2">
      <c r="A587" s="11">
        <v>0</v>
      </c>
      <c r="B587" s="74">
        <v>17318</v>
      </c>
      <c r="C587" s="83" t="s">
        <v>75</v>
      </c>
      <c r="D587" s="103">
        <v>0</v>
      </c>
      <c r="E587" s="48">
        <v>0</v>
      </c>
      <c r="F587" s="104" t="s">
        <v>75</v>
      </c>
      <c r="G587" s="49">
        <v>0</v>
      </c>
      <c r="H587" s="105" t="s">
        <v>75</v>
      </c>
      <c r="I587" s="49">
        <v>0</v>
      </c>
      <c r="J587" s="49"/>
      <c r="K587" s="49">
        <v>0</v>
      </c>
      <c r="L587" s="49">
        <v>0</v>
      </c>
      <c r="M587" s="45">
        <v>569</v>
      </c>
    </row>
    <row r="588" spans="1:13" x14ac:dyDescent="0.2">
      <c r="A588" s="11">
        <v>0</v>
      </c>
      <c r="B588" s="74">
        <v>17348</v>
      </c>
      <c r="C588" s="83" t="s">
        <v>75</v>
      </c>
      <c r="D588" s="103">
        <v>0</v>
      </c>
      <c r="E588" s="48">
        <v>0</v>
      </c>
      <c r="F588" s="104" t="s">
        <v>75</v>
      </c>
      <c r="G588" s="49">
        <v>0</v>
      </c>
      <c r="H588" s="105" t="s">
        <v>75</v>
      </c>
      <c r="I588" s="49">
        <v>0</v>
      </c>
      <c r="J588" s="49"/>
      <c r="K588" s="49">
        <v>0</v>
      </c>
      <c r="L588" s="49">
        <v>0</v>
      </c>
      <c r="M588" s="45">
        <v>570</v>
      </c>
    </row>
    <row r="589" spans="1:13" x14ac:dyDescent="0.2">
      <c r="A589" s="11">
        <v>0</v>
      </c>
      <c r="B589" s="74">
        <v>17379</v>
      </c>
      <c r="C589" s="83" t="s">
        <v>75</v>
      </c>
      <c r="D589" s="103">
        <v>0</v>
      </c>
      <c r="E589" s="48">
        <v>0</v>
      </c>
      <c r="F589" s="104" t="s">
        <v>75</v>
      </c>
      <c r="G589" s="49">
        <v>0</v>
      </c>
      <c r="H589" s="105" t="s">
        <v>75</v>
      </c>
      <c r="I589" s="49">
        <v>0</v>
      </c>
      <c r="J589" s="49"/>
      <c r="K589" s="49">
        <v>0</v>
      </c>
      <c r="L589" s="49">
        <v>0</v>
      </c>
      <c r="M589" s="45">
        <v>571</v>
      </c>
    </row>
    <row r="590" spans="1:13" x14ac:dyDescent="0.2">
      <c r="A590" s="11">
        <v>0</v>
      </c>
      <c r="B590" s="74">
        <v>17410</v>
      </c>
      <c r="C590" s="83" t="s">
        <v>75</v>
      </c>
      <c r="D590" s="103">
        <v>0</v>
      </c>
      <c r="E590" s="48">
        <v>0</v>
      </c>
      <c r="F590" s="104" t="s">
        <v>75</v>
      </c>
      <c r="G590" s="49">
        <v>0</v>
      </c>
      <c r="H590" s="105" t="s">
        <v>75</v>
      </c>
      <c r="I590" s="49">
        <v>0</v>
      </c>
      <c r="J590" s="49"/>
      <c r="K590" s="49">
        <v>0</v>
      </c>
      <c r="L590" s="49">
        <v>0</v>
      </c>
      <c r="M590" s="45">
        <v>572</v>
      </c>
    </row>
    <row r="591" spans="1:13" x14ac:dyDescent="0.2">
      <c r="A591" s="11">
        <v>0</v>
      </c>
      <c r="B591" s="74">
        <v>17440</v>
      </c>
      <c r="C591" s="83" t="s">
        <v>75</v>
      </c>
      <c r="D591" s="103">
        <v>0</v>
      </c>
      <c r="E591" s="48">
        <v>0</v>
      </c>
      <c r="F591" s="104" t="s">
        <v>75</v>
      </c>
      <c r="G591" s="49">
        <v>0</v>
      </c>
      <c r="H591" s="105" t="s">
        <v>75</v>
      </c>
      <c r="I591" s="49">
        <v>0</v>
      </c>
      <c r="J591" s="49"/>
      <c r="K591" s="49">
        <v>0</v>
      </c>
      <c r="L591" s="49">
        <v>0</v>
      </c>
      <c r="M591" s="45">
        <v>573</v>
      </c>
    </row>
    <row r="592" spans="1:13" x14ac:dyDescent="0.2">
      <c r="A592" s="11">
        <v>0</v>
      </c>
      <c r="B592" s="74">
        <v>17471</v>
      </c>
      <c r="C592" s="83" t="s">
        <v>75</v>
      </c>
      <c r="D592" s="103">
        <v>0</v>
      </c>
      <c r="E592" s="48">
        <v>0</v>
      </c>
      <c r="F592" s="104" t="s">
        <v>75</v>
      </c>
      <c r="G592" s="49">
        <v>0</v>
      </c>
      <c r="H592" s="105" t="s">
        <v>75</v>
      </c>
      <c r="I592" s="49">
        <v>0</v>
      </c>
      <c r="J592" s="49"/>
      <c r="K592" s="49">
        <v>0</v>
      </c>
      <c r="L592" s="49">
        <v>0</v>
      </c>
      <c r="M592" s="45">
        <v>574</v>
      </c>
    </row>
    <row r="593" spans="1:13" x14ac:dyDescent="0.2">
      <c r="A593" s="11">
        <v>0</v>
      </c>
      <c r="B593" s="74">
        <v>17501</v>
      </c>
      <c r="C593" s="83" t="s">
        <v>75</v>
      </c>
      <c r="D593" s="103">
        <v>0</v>
      </c>
      <c r="E593" s="48">
        <v>0</v>
      </c>
      <c r="F593" s="104" t="s">
        <v>75</v>
      </c>
      <c r="G593" s="49">
        <v>0</v>
      </c>
      <c r="H593" s="105" t="s">
        <v>75</v>
      </c>
      <c r="I593" s="49">
        <v>0</v>
      </c>
      <c r="J593" s="49"/>
      <c r="K593" s="49">
        <v>0</v>
      </c>
      <c r="L593" s="49">
        <v>0</v>
      </c>
      <c r="M593" s="45">
        <v>575</v>
      </c>
    </row>
    <row r="594" spans="1:13" x14ac:dyDescent="0.2">
      <c r="A594" s="11">
        <v>0</v>
      </c>
      <c r="B594" s="74">
        <v>17532</v>
      </c>
      <c r="C594" s="83" t="s">
        <v>75</v>
      </c>
      <c r="D594" s="103">
        <v>0</v>
      </c>
      <c r="E594" s="48">
        <v>0</v>
      </c>
      <c r="F594" s="104" t="s">
        <v>75</v>
      </c>
      <c r="G594" s="49">
        <v>0</v>
      </c>
      <c r="H594" s="105" t="s">
        <v>75</v>
      </c>
      <c r="I594" s="49">
        <v>0</v>
      </c>
      <c r="J594" s="49"/>
      <c r="K594" s="49">
        <v>0</v>
      </c>
      <c r="L594" s="49">
        <v>0</v>
      </c>
      <c r="M594" s="45">
        <v>576</v>
      </c>
    </row>
    <row r="595" spans="1:13" x14ac:dyDescent="0.2">
      <c r="A595" s="11">
        <v>0</v>
      </c>
      <c r="B595" s="74">
        <v>17563</v>
      </c>
      <c r="C595" s="83" t="s">
        <v>75</v>
      </c>
      <c r="D595" s="103">
        <v>0</v>
      </c>
      <c r="E595" s="48">
        <v>0</v>
      </c>
      <c r="F595" s="104" t="s">
        <v>75</v>
      </c>
      <c r="G595" s="49">
        <v>0</v>
      </c>
      <c r="H595" s="105" t="s">
        <v>75</v>
      </c>
      <c r="I595" s="49">
        <v>0</v>
      </c>
      <c r="J595" s="49"/>
      <c r="K595" s="49">
        <v>0</v>
      </c>
      <c r="L595" s="49">
        <v>0</v>
      </c>
      <c r="M595" s="45">
        <v>577</v>
      </c>
    </row>
    <row r="596" spans="1:13" x14ac:dyDescent="0.2">
      <c r="A596" s="11">
        <v>0</v>
      </c>
      <c r="B596" s="74">
        <v>17592</v>
      </c>
      <c r="C596" s="83" t="s">
        <v>75</v>
      </c>
      <c r="D596" s="103">
        <v>0</v>
      </c>
      <c r="E596" s="48">
        <v>0</v>
      </c>
      <c r="F596" s="104" t="s">
        <v>75</v>
      </c>
      <c r="G596" s="49">
        <v>0</v>
      </c>
      <c r="H596" s="105" t="s">
        <v>75</v>
      </c>
      <c r="I596" s="49">
        <v>0</v>
      </c>
      <c r="J596" s="49"/>
      <c r="K596" s="49">
        <v>0</v>
      </c>
      <c r="L596" s="49">
        <v>0</v>
      </c>
      <c r="M596" s="45">
        <v>578</v>
      </c>
    </row>
    <row r="597" spans="1:13" x14ac:dyDescent="0.2">
      <c r="A597" s="11">
        <v>0</v>
      </c>
      <c r="B597" s="74">
        <v>17623</v>
      </c>
      <c r="C597" s="83" t="s">
        <v>75</v>
      </c>
      <c r="D597" s="103">
        <v>0</v>
      </c>
      <c r="E597" s="48">
        <v>0</v>
      </c>
      <c r="F597" s="104" t="s">
        <v>75</v>
      </c>
      <c r="G597" s="49">
        <v>0</v>
      </c>
      <c r="H597" s="105" t="s">
        <v>75</v>
      </c>
      <c r="I597" s="49">
        <v>0</v>
      </c>
      <c r="J597" s="49"/>
      <c r="K597" s="49">
        <v>0</v>
      </c>
      <c r="L597" s="49">
        <v>0</v>
      </c>
      <c r="M597" s="45">
        <v>579</v>
      </c>
    </row>
    <row r="598" spans="1:13" x14ac:dyDescent="0.2">
      <c r="A598" s="11">
        <v>0</v>
      </c>
      <c r="B598" s="74">
        <v>17653</v>
      </c>
      <c r="C598" s="83" t="s">
        <v>75</v>
      </c>
      <c r="D598" s="103">
        <v>0</v>
      </c>
      <c r="E598" s="48">
        <v>0</v>
      </c>
      <c r="F598" s="104" t="s">
        <v>75</v>
      </c>
      <c r="G598" s="49">
        <v>0</v>
      </c>
      <c r="H598" s="105" t="s">
        <v>75</v>
      </c>
      <c r="I598" s="49">
        <v>0</v>
      </c>
      <c r="J598" s="49"/>
      <c r="K598" s="49">
        <v>0</v>
      </c>
      <c r="L598" s="49">
        <v>0</v>
      </c>
      <c r="M598" s="45">
        <v>580</v>
      </c>
    </row>
    <row r="599" spans="1:13" x14ac:dyDescent="0.2">
      <c r="A599" s="11">
        <v>0</v>
      </c>
      <c r="B599" s="74">
        <v>17684</v>
      </c>
      <c r="C599" s="83" t="s">
        <v>75</v>
      </c>
      <c r="D599" s="103">
        <v>0</v>
      </c>
      <c r="E599" s="48">
        <v>0</v>
      </c>
      <c r="F599" s="104" t="s">
        <v>75</v>
      </c>
      <c r="G599" s="49">
        <v>0</v>
      </c>
      <c r="H599" s="105" t="s">
        <v>75</v>
      </c>
      <c r="I599" s="49">
        <v>0</v>
      </c>
      <c r="J599" s="49"/>
      <c r="K599" s="49">
        <v>0</v>
      </c>
      <c r="L599" s="49">
        <v>0</v>
      </c>
      <c r="M599" s="45">
        <v>581</v>
      </c>
    </row>
    <row r="600" spans="1:13" x14ac:dyDescent="0.2">
      <c r="A600" s="11">
        <v>0</v>
      </c>
      <c r="B600" s="74">
        <v>17714</v>
      </c>
      <c r="C600" s="83" t="s">
        <v>75</v>
      </c>
      <c r="D600" s="103">
        <v>0</v>
      </c>
      <c r="E600" s="48">
        <v>0</v>
      </c>
      <c r="F600" s="104" t="s">
        <v>75</v>
      </c>
      <c r="G600" s="49">
        <v>0</v>
      </c>
      <c r="H600" s="105" t="s">
        <v>75</v>
      </c>
      <c r="I600" s="49">
        <v>0</v>
      </c>
      <c r="J600" s="49"/>
      <c r="K600" s="49">
        <v>0</v>
      </c>
      <c r="L600" s="49">
        <v>0</v>
      </c>
      <c r="M600" s="45">
        <v>582</v>
      </c>
    </row>
    <row r="601" spans="1:13" x14ac:dyDescent="0.2">
      <c r="A601" s="11">
        <v>0</v>
      </c>
      <c r="B601" s="74">
        <v>17745</v>
      </c>
      <c r="C601" s="83" t="s">
        <v>75</v>
      </c>
      <c r="D601" s="103">
        <v>0</v>
      </c>
      <c r="E601" s="48">
        <v>0</v>
      </c>
      <c r="F601" s="104" t="s">
        <v>75</v>
      </c>
      <c r="G601" s="49">
        <v>0</v>
      </c>
      <c r="H601" s="105" t="s">
        <v>75</v>
      </c>
      <c r="I601" s="49">
        <v>0</v>
      </c>
      <c r="J601" s="49"/>
      <c r="K601" s="49">
        <v>0</v>
      </c>
      <c r="L601" s="49">
        <v>0</v>
      </c>
      <c r="M601" s="45">
        <v>583</v>
      </c>
    </row>
    <row r="602" spans="1:13" x14ac:dyDescent="0.2">
      <c r="A602" s="11">
        <v>0</v>
      </c>
      <c r="B602" s="74">
        <v>17776</v>
      </c>
      <c r="C602" s="83" t="s">
        <v>75</v>
      </c>
      <c r="D602" s="103">
        <v>0</v>
      </c>
      <c r="E602" s="48">
        <v>0</v>
      </c>
      <c r="F602" s="104" t="s">
        <v>75</v>
      </c>
      <c r="G602" s="49">
        <v>0</v>
      </c>
      <c r="H602" s="105" t="s">
        <v>75</v>
      </c>
      <c r="I602" s="49">
        <v>0</v>
      </c>
      <c r="J602" s="49"/>
      <c r="K602" s="49">
        <v>0</v>
      </c>
      <c r="L602" s="49">
        <v>0</v>
      </c>
      <c r="M602" s="45">
        <v>584</v>
      </c>
    </row>
    <row r="603" spans="1:13" x14ac:dyDescent="0.2">
      <c r="A603" s="11">
        <v>0</v>
      </c>
      <c r="B603" s="74">
        <v>17806</v>
      </c>
      <c r="C603" s="83" t="s">
        <v>75</v>
      </c>
      <c r="D603" s="103">
        <v>0</v>
      </c>
      <c r="E603" s="48">
        <v>0</v>
      </c>
      <c r="F603" s="104" t="s">
        <v>75</v>
      </c>
      <c r="G603" s="49">
        <v>0</v>
      </c>
      <c r="H603" s="105" t="s">
        <v>75</v>
      </c>
      <c r="I603" s="49">
        <v>0</v>
      </c>
      <c r="J603" s="49"/>
      <c r="K603" s="49">
        <v>0</v>
      </c>
      <c r="L603" s="49">
        <v>0</v>
      </c>
      <c r="M603" s="45">
        <v>585</v>
      </c>
    </row>
    <row r="604" spans="1:13" x14ac:dyDescent="0.2">
      <c r="A604" s="11">
        <v>0</v>
      </c>
      <c r="B604" s="74">
        <v>17837</v>
      </c>
      <c r="C604" s="83" t="s">
        <v>75</v>
      </c>
      <c r="D604" s="103">
        <v>0</v>
      </c>
      <c r="E604" s="48">
        <v>0</v>
      </c>
      <c r="F604" s="104" t="s">
        <v>75</v>
      </c>
      <c r="G604" s="49">
        <v>0</v>
      </c>
      <c r="H604" s="105" t="s">
        <v>75</v>
      </c>
      <c r="I604" s="49">
        <v>0</v>
      </c>
      <c r="J604" s="49"/>
      <c r="K604" s="49">
        <v>0</v>
      </c>
      <c r="L604" s="49">
        <v>0</v>
      </c>
      <c r="M604" s="45">
        <v>586</v>
      </c>
    </row>
    <row r="605" spans="1:13" x14ac:dyDescent="0.2">
      <c r="A605" s="11">
        <v>0</v>
      </c>
      <c r="B605" s="74">
        <v>17867</v>
      </c>
      <c r="C605" s="83" t="s">
        <v>75</v>
      </c>
      <c r="D605" s="103">
        <v>0</v>
      </c>
      <c r="E605" s="48">
        <v>0</v>
      </c>
      <c r="F605" s="104" t="s">
        <v>75</v>
      </c>
      <c r="G605" s="49">
        <v>0</v>
      </c>
      <c r="H605" s="105" t="s">
        <v>75</v>
      </c>
      <c r="I605" s="49">
        <v>0</v>
      </c>
      <c r="J605" s="49"/>
      <c r="K605" s="49">
        <v>0</v>
      </c>
      <c r="L605" s="49">
        <v>0</v>
      </c>
      <c r="M605" s="45">
        <v>587</v>
      </c>
    </row>
    <row r="606" spans="1:13" x14ac:dyDescent="0.2">
      <c r="A606" s="11">
        <v>0</v>
      </c>
      <c r="B606" s="74">
        <v>17898</v>
      </c>
      <c r="C606" s="83" t="s">
        <v>75</v>
      </c>
      <c r="D606" s="103">
        <v>0</v>
      </c>
      <c r="E606" s="48">
        <v>0</v>
      </c>
      <c r="F606" s="104" t="s">
        <v>75</v>
      </c>
      <c r="G606" s="49">
        <v>0</v>
      </c>
      <c r="H606" s="105" t="s">
        <v>75</v>
      </c>
      <c r="I606" s="49">
        <v>0</v>
      </c>
      <c r="J606" s="49"/>
      <c r="K606" s="49">
        <v>0</v>
      </c>
      <c r="L606" s="49">
        <v>0</v>
      </c>
      <c r="M606" s="45">
        <v>588</v>
      </c>
    </row>
    <row r="607" spans="1:13" x14ac:dyDescent="0.2">
      <c r="A607" s="11">
        <v>0</v>
      </c>
      <c r="B607" s="74">
        <v>17929</v>
      </c>
      <c r="C607" s="83" t="s">
        <v>75</v>
      </c>
      <c r="D607" s="103">
        <v>0</v>
      </c>
      <c r="E607" s="48">
        <v>0</v>
      </c>
      <c r="F607" s="104" t="s">
        <v>75</v>
      </c>
      <c r="G607" s="49">
        <v>0</v>
      </c>
      <c r="H607" s="105" t="s">
        <v>75</v>
      </c>
      <c r="I607" s="49">
        <v>0</v>
      </c>
      <c r="J607" s="49"/>
      <c r="K607" s="49">
        <v>0</v>
      </c>
      <c r="L607" s="49">
        <v>0</v>
      </c>
      <c r="M607" s="45">
        <v>589</v>
      </c>
    </row>
    <row r="608" spans="1:13" x14ac:dyDescent="0.2">
      <c r="A608" s="11">
        <v>0</v>
      </c>
      <c r="B608" s="74">
        <v>17957</v>
      </c>
      <c r="C608" s="83" t="s">
        <v>75</v>
      </c>
      <c r="D608" s="103">
        <v>0</v>
      </c>
      <c r="E608" s="48">
        <v>0</v>
      </c>
      <c r="F608" s="104" t="s">
        <v>75</v>
      </c>
      <c r="G608" s="49">
        <v>0</v>
      </c>
      <c r="H608" s="105" t="s">
        <v>75</v>
      </c>
      <c r="I608" s="49">
        <v>0</v>
      </c>
      <c r="J608" s="49"/>
      <c r="K608" s="49">
        <v>0</v>
      </c>
      <c r="L608" s="49">
        <v>0</v>
      </c>
      <c r="M608" s="45">
        <v>590</v>
      </c>
    </row>
    <row r="609" spans="1:13" x14ac:dyDescent="0.2">
      <c r="A609" s="11">
        <v>0</v>
      </c>
      <c r="B609" s="74">
        <v>17988</v>
      </c>
      <c r="C609" s="83" t="s">
        <v>75</v>
      </c>
      <c r="D609" s="103">
        <v>0</v>
      </c>
      <c r="E609" s="48">
        <v>0</v>
      </c>
      <c r="F609" s="104" t="s">
        <v>75</v>
      </c>
      <c r="G609" s="49">
        <v>0</v>
      </c>
      <c r="H609" s="105" t="s">
        <v>75</v>
      </c>
      <c r="I609" s="49">
        <v>0</v>
      </c>
      <c r="J609" s="49"/>
      <c r="K609" s="49">
        <v>0</v>
      </c>
      <c r="L609" s="49">
        <v>0</v>
      </c>
      <c r="M609" s="45">
        <v>591</v>
      </c>
    </row>
    <row r="610" spans="1:13" x14ac:dyDescent="0.2">
      <c r="A610" s="11">
        <v>0</v>
      </c>
      <c r="B610" s="74">
        <v>18018</v>
      </c>
      <c r="C610" s="83" t="s">
        <v>75</v>
      </c>
      <c r="D610" s="103">
        <v>0</v>
      </c>
      <c r="E610" s="48">
        <v>0</v>
      </c>
      <c r="F610" s="104" t="s">
        <v>75</v>
      </c>
      <c r="G610" s="49">
        <v>0</v>
      </c>
      <c r="H610" s="105" t="s">
        <v>75</v>
      </c>
      <c r="I610" s="49">
        <v>0</v>
      </c>
      <c r="J610" s="49"/>
      <c r="K610" s="49">
        <v>0</v>
      </c>
      <c r="L610" s="49">
        <v>0</v>
      </c>
      <c r="M610" s="45">
        <v>592</v>
      </c>
    </row>
    <row r="611" spans="1:13" x14ac:dyDescent="0.2">
      <c r="A611" s="11">
        <v>0</v>
      </c>
      <c r="B611" s="74">
        <v>18049</v>
      </c>
      <c r="C611" s="83" t="s">
        <v>75</v>
      </c>
      <c r="D611" s="103">
        <v>0</v>
      </c>
      <c r="E611" s="48">
        <v>0</v>
      </c>
      <c r="F611" s="104" t="s">
        <v>75</v>
      </c>
      <c r="G611" s="49">
        <v>0</v>
      </c>
      <c r="H611" s="105" t="s">
        <v>75</v>
      </c>
      <c r="I611" s="49">
        <v>0</v>
      </c>
      <c r="J611" s="49"/>
      <c r="K611" s="49">
        <v>0</v>
      </c>
      <c r="L611" s="49">
        <v>0</v>
      </c>
      <c r="M611" s="45">
        <v>593</v>
      </c>
    </row>
    <row r="612" spans="1:13" x14ac:dyDescent="0.2">
      <c r="A612" s="11">
        <v>0</v>
      </c>
      <c r="B612" s="74">
        <v>18079</v>
      </c>
      <c r="C612" s="83" t="s">
        <v>75</v>
      </c>
      <c r="D612" s="103">
        <v>0</v>
      </c>
      <c r="E612" s="48">
        <v>0</v>
      </c>
      <c r="F612" s="104" t="s">
        <v>75</v>
      </c>
      <c r="G612" s="49">
        <v>0</v>
      </c>
      <c r="H612" s="105" t="s">
        <v>75</v>
      </c>
      <c r="I612" s="49">
        <v>0</v>
      </c>
      <c r="J612" s="49"/>
      <c r="K612" s="49">
        <v>0</v>
      </c>
      <c r="L612" s="49">
        <v>0</v>
      </c>
      <c r="M612" s="45">
        <v>594</v>
      </c>
    </row>
    <row r="613" spans="1:13" x14ac:dyDescent="0.2">
      <c r="A613" s="11">
        <v>0</v>
      </c>
      <c r="B613" s="74">
        <v>18110</v>
      </c>
      <c r="C613" s="83" t="s">
        <v>75</v>
      </c>
      <c r="D613" s="103">
        <v>0</v>
      </c>
      <c r="E613" s="48">
        <v>0</v>
      </c>
      <c r="F613" s="104" t="s">
        <v>75</v>
      </c>
      <c r="G613" s="49">
        <v>0</v>
      </c>
      <c r="H613" s="105" t="s">
        <v>75</v>
      </c>
      <c r="I613" s="49">
        <v>0</v>
      </c>
      <c r="J613" s="49"/>
      <c r="K613" s="49">
        <v>0</v>
      </c>
      <c r="L613" s="49">
        <v>0</v>
      </c>
      <c r="M613" s="45">
        <v>595</v>
      </c>
    </row>
    <row r="614" spans="1:13" x14ac:dyDescent="0.2">
      <c r="A614" s="11">
        <v>0</v>
      </c>
      <c r="B614" s="74">
        <v>18141</v>
      </c>
      <c r="C614" s="83" t="s">
        <v>75</v>
      </c>
      <c r="D614" s="103">
        <v>0</v>
      </c>
      <c r="E614" s="48">
        <v>0</v>
      </c>
      <c r="F614" s="104" t="s">
        <v>75</v>
      </c>
      <c r="G614" s="49">
        <v>0</v>
      </c>
      <c r="H614" s="105" t="s">
        <v>75</v>
      </c>
      <c r="I614" s="49">
        <v>0</v>
      </c>
      <c r="J614" s="49"/>
      <c r="K614" s="49">
        <v>0</v>
      </c>
      <c r="L614" s="49">
        <v>0</v>
      </c>
      <c r="M614" s="45">
        <v>596</v>
      </c>
    </row>
    <row r="615" spans="1:13" x14ac:dyDescent="0.2">
      <c r="A615" s="11">
        <v>0</v>
      </c>
      <c r="B615" s="74">
        <v>18171</v>
      </c>
      <c r="C615" s="83" t="s">
        <v>75</v>
      </c>
      <c r="D615" s="103">
        <v>0</v>
      </c>
      <c r="E615" s="48">
        <v>0</v>
      </c>
      <c r="F615" s="104" t="s">
        <v>75</v>
      </c>
      <c r="G615" s="49">
        <v>0</v>
      </c>
      <c r="H615" s="105" t="s">
        <v>75</v>
      </c>
      <c r="I615" s="49">
        <v>0</v>
      </c>
      <c r="J615" s="49"/>
      <c r="K615" s="49">
        <v>0</v>
      </c>
      <c r="L615" s="49">
        <v>0</v>
      </c>
      <c r="M615" s="45">
        <v>597</v>
      </c>
    </row>
    <row r="616" spans="1:13" x14ac:dyDescent="0.2">
      <c r="A616" s="11">
        <v>0</v>
      </c>
      <c r="B616" s="74">
        <v>18202</v>
      </c>
      <c r="C616" s="83" t="s">
        <v>75</v>
      </c>
      <c r="D616" s="103">
        <v>0</v>
      </c>
      <c r="E616" s="48">
        <v>0</v>
      </c>
      <c r="F616" s="104" t="s">
        <v>75</v>
      </c>
      <c r="G616" s="49">
        <v>0</v>
      </c>
      <c r="H616" s="105" t="s">
        <v>75</v>
      </c>
      <c r="I616" s="49">
        <v>0</v>
      </c>
      <c r="J616" s="49"/>
      <c r="K616" s="49">
        <v>0</v>
      </c>
      <c r="L616" s="49">
        <v>0</v>
      </c>
      <c r="M616" s="45">
        <v>598</v>
      </c>
    </row>
    <row r="617" spans="1:13" x14ac:dyDescent="0.2">
      <c r="A617" s="11">
        <v>0</v>
      </c>
      <c r="B617" s="74">
        <v>18232</v>
      </c>
      <c r="C617" s="83" t="s">
        <v>75</v>
      </c>
      <c r="D617" s="103">
        <v>0</v>
      </c>
      <c r="E617" s="48">
        <v>0</v>
      </c>
      <c r="F617" s="104" t="s">
        <v>75</v>
      </c>
      <c r="G617" s="49">
        <v>0</v>
      </c>
      <c r="H617" s="105" t="s">
        <v>75</v>
      </c>
      <c r="I617" s="49">
        <v>0</v>
      </c>
      <c r="J617" s="49"/>
      <c r="K617" s="49">
        <v>0</v>
      </c>
      <c r="L617" s="49">
        <v>0</v>
      </c>
      <c r="M617" s="45">
        <v>599</v>
      </c>
    </row>
    <row r="618" spans="1:13" x14ac:dyDescent="0.2">
      <c r="A618" s="11">
        <v>0</v>
      </c>
      <c r="B618" s="74">
        <v>18263</v>
      </c>
      <c r="C618" s="83" t="s">
        <v>75</v>
      </c>
      <c r="D618" s="103">
        <v>0</v>
      </c>
      <c r="E618" s="48">
        <v>0</v>
      </c>
      <c r="F618" s="104" t="s">
        <v>75</v>
      </c>
      <c r="G618" s="49">
        <v>0</v>
      </c>
      <c r="H618" s="105" t="s">
        <v>75</v>
      </c>
      <c r="I618" s="49">
        <v>0</v>
      </c>
      <c r="J618" s="49"/>
      <c r="K618" s="49">
        <v>0</v>
      </c>
      <c r="L618" s="49">
        <v>0</v>
      </c>
      <c r="M618" s="45">
        <v>600</v>
      </c>
    </row>
    <row r="619" spans="1:13" x14ac:dyDescent="0.2">
      <c r="A619" s="11">
        <v>0</v>
      </c>
      <c r="B619" s="74">
        <v>18294</v>
      </c>
      <c r="C619" s="83" t="s">
        <v>75</v>
      </c>
      <c r="D619" s="103">
        <v>0</v>
      </c>
      <c r="E619" s="48">
        <v>0</v>
      </c>
      <c r="F619" s="104" t="s">
        <v>75</v>
      </c>
      <c r="G619" s="49">
        <v>0</v>
      </c>
      <c r="H619" s="105" t="s">
        <v>75</v>
      </c>
      <c r="I619" s="49">
        <v>0</v>
      </c>
      <c r="J619" s="49"/>
      <c r="K619" s="49">
        <v>0</v>
      </c>
      <c r="L619" s="49">
        <v>0</v>
      </c>
      <c r="M619" s="45">
        <v>601</v>
      </c>
    </row>
    <row r="620" spans="1:13" x14ac:dyDescent="0.2">
      <c r="A620" s="11">
        <v>0</v>
      </c>
      <c r="B620" s="74">
        <v>18322</v>
      </c>
      <c r="C620" s="83" t="s">
        <v>75</v>
      </c>
      <c r="D620" s="103">
        <v>0</v>
      </c>
      <c r="E620" s="48">
        <v>0</v>
      </c>
      <c r="F620" s="104" t="s">
        <v>75</v>
      </c>
      <c r="G620" s="49">
        <v>0</v>
      </c>
      <c r="H620" s="105" t="s">
        <v>75</v>
      </c>
      <c r="I620" s="49">
        <v>0</v>
      </c>
      <c r="J620" s="49"/>
      <c r="K620" s="49">
        <v>0</v>
      </c>
      <c r="L620" s="49">
        <v>0</v>
      </c>
      <c r="M620" s="45">
        <v>602</v>
      </c>
    </row>
    <row r="621" spans="1:13" x14ac:dyDescent="0.2">
      <c r="A621" s="11">
        <v>0</v>
      </c>
      <c r="B621" s="74">
        <v>18353</v>
      </c>
      <c r="C621" s="83" t="s">
        <v>75</v>
      </c>
      <c r="D621" s="103">
        <v>0</v>
      </c>
      <c r="E621" s="48">
        <v>0</v>
      </c>
      <c r="F621" s="104" t="s">
        <v>75</v>
      </c>
      <c r="G621" s="49">
        <v>0</v>
      </c>
      <c r="H621" s="105" t="s">
        <v>75</v>
      </c>
      <c r="I621" s="49">
        <v>0</v>
      </c>
      <c r="J621" s="49"/>
      <c r="K621" s="49">
        <v>0</v>
      </c>
      <c r="L621" s="49">
        <v>0</v>
      </c>
      <c r="M621" s="45">
        <v>603</v>
      </c>
    </row>
    <row r="622" spans="1:13" x14ac:dyDescent="0.2">
      <c r="A622" s="11">
        <v>0</v>
      </c>
      <c r="B622" s="74">
        <v>18383</v>
      </c>
      <c r="C622" s="83" t="s">
        <v>75</v>
      </c>
      <c r="D622" s="103">
        <v>0</v>
      </c>
      <c r="E622" s="48">
        <v>0</v>
      </c>
      <c r="F622" s="104" t="s">
        <v>75</v>
      </c>
      <c r="G622" s="49">
        <v>0</v>
      </c>
      <c r="H622" s="105" t="s">
        <v>75</v>
      </c>
      <c r="I622" s="49">
        <v>0</v>
      </c>
      <c r="J622" s="49"/>
      <c r="K622" s="49">
        <v>0</v>
      </c>
      <c r="L622" s="49">
        <v>0</v>
      </c>
      <c r="M622" s="45">
        <v>604</v>
      </c>
    </row>
    <row r="623" spans="1:13" x14ac:dyDescent="0.2">
      <c r="A623" s="11">
        <v>0</v>
      </c>
      <c r="B623" s="74">
        <v>18414</v>
      </c>
      <c r="C623" s="83" t="s">
        <v>75</v>
      </c>
      <c r="D623" s="103">
        <v>0</v>
      </c>
      <c r="E623" s="48">
        <v>0</v>
      </c>
      <c r="F623" s="104" t="s">
        <v>75</v>
      </c>
      <c r="G623" s="49">
        <v>0</v>
      </c>
      <c r="H623" s="105" t="s">
        <v>75</v>
      </c>
      <c r="I623" s="49">
        <v>0</v>
      </c>
      <c r="J623" s="49"/>
      <c r="K623" s="49">
        <v>0</v>
      </c>
      <c r="L623" s="49">
        <v>0</v>
      </c>
      <c r="M623" s="45">
        <v>605</v>
      </c>
    </row>
    <row r="624" spans="1:13" x14ac:dyDescent="0.2">
      <c r="A624" s="11">
        <v>0</v>
      </c>
      <c r="B624" s="74">
        <v>18444</v>
      </c>
      <c r="C624" s="83" t="s">
        <v>75</v>
      </c>
      <c r="D624" s="103">
        <v>0</v>
      </c>
      <c r="E624" s="48">
        <v>0</v>
      </c>
      <c r="F624" s="104" t="s">
        <v>75</v>
      </c>
      <c r="G624" s="49">
        <v>0</v>
      </c>
      <c r="H624" s="105" t="s">
        <v>75</v>
      </c>
      <c r="I624" s="49">
        <v>0</v>
      </c>
      <c r="J624" s="49"/>
      <c r="K624" s="49">
        <v>0</v>
      </c>
      <c r="L624" s="49">
        <v>0</v>
      </c>
      <c r="M624" s="45">
        <v>606</v>
      </c>
    </row>
    <row r="625" spans="1:13" x14ac:dyDescent="0.2">
      <c r="A625" s="11">
        <v>0</v>
      </c>
      <c r="B625" s="74">
        <v>18475</v>
      </c>
      <c r="C625" s="83" t="s">
        <v>75</v>
      </c>
      <c r="D625" s="103">
        <v>0</v>
      </c>
      <c r="E625" s="48">
        <v>0</v>
      </c>
      <c r="F625" s="104" t="s">
        <v>75</v>
      </c>
      <c r="G625" s="49">
        <v>0</v>
      </c>
      <c r="H625" s="105" t="s">
        <v>75</v>
      </c>
      <c r="I625" s="49">
        <v>0</v>
      </c>
      <c r="J625" s="49"/>
      <c r="K625" s="49">
        <v>0</v>
      </c>
      <c r="L625" s="49">
        <v>0</v>
      </c>
      <c r="M625" s="45">
        <v>607</v>
      </c>
    </row>
    <row r="626" spans="1:13" x14ac:dyDescent="0.2">
      <c r="A626" s="11">
        <v>0</v>
      </c>
      <c r="B626" s="74">
        <v>18506</v>
      </c>
      <c r="C626" s="83" t="s">
        <v>75</v>
      </c>
      <c r="D626" s="103">
        <v>0</v>
      </c>
      <c r="E626" s="48">
        <v>0</v>
      </c>
      <c r="F626" s="104" t="s">
        <v>75</v>
      </c>
      <c r="G626" s="49">
        <v>0</v>
      </c>
      <c r="H626" s="105" t="s">
        <v>75</v>
      </c>
      <c r="I626" s="49">
        <v>0</v>
      </c>
      <c r="J626" s="49"/>
      <c r="K626" s="49">
        <v>0</v>
      </c>
      <c r="L626" s="49">
        <v>0</v>
      </c>
      <c r="M626" s="45">
        <v>608</v>
      </c>
    </row>
    <row r="627" spans="1:13" x14ac:dyDescent="0.2">
      <c r="A627" s="11">
        <v>0</v>
      </c>
      <c r="B627" s="74">
        <v>18536</v>
      </c>
      <c r="C627" s="83" t="s">
        <v>75</v>
      </c>
      <c r="D627" s="103">
        <v>0</v>
      </c>
      <c r="E627" s="48">
        <v>0</v>
      </c>
      <c r="F627" s="104" t="s">
        <v>75</v>
      </c>
      <c r="G627" s="49">
        <v>0</v>
      </c>
      <c r="H627" s="105" t="s">
        <v>75</v>
      </c>
      <c r="I627" s="49">
        <v>0</v>
      </c>
      <c r="J627" s="49"/>
      <c r="K627" s="49">
        <v>0</v>
      </c>
      <c r="L627" s="49">
        <v>0</v>
      </c>
      <c r="M627" s="45">
        <v>609</v>
      </c>
    </row>
    <row r="628" spans="1:13" x14ac:dyDescent="0.2">
      <c r="A628" s="11">
        <v>0</v>
      </c>
      <c r="B628" s="74">
        <v>18567</v>
      </c>
      <c r="C628" s="83" t="s">
        <v>75</v>
      </c>
      <c r="D628" s="103">
        <v>0</v>
      </c>
      <c r="E628" s="48">
        <v>0</v>
      </c>
      <c r="F628" s="104" t="s">
        <v>75</v>
      </c>
      <c r="G628" s="49">
        <v>0</v>
      </c>
      <c r="H628" s="105" t="s">
        <v>75</v>
      </c>
      <c r="I628" s="49">
        <v>0</v>
      </c>
      <c r="J628" s="49"/>
      <c r="K628" s="49">
        <v>0</v>
      </c>
      <c r="L628" s="49">
        <v>0</v>
      </c>
      <c r="M628" s="45">
        <v>610</v>
      </c>
    </row>
    <row r="629" spans="1:13" x14ac:dyDescent="0.2">
      <c r="A629" s="11">
        <v>0</v>
      </c>
      <c r="B629" s="74">
        <v>18597</v>
      </c>
      <c r="C629" s="83" t="s">
        <v>75</v>
      </c>
      <c r="D629" s="103">
        <v>0</v>
      </c>
      <c r="E629" s="48">
        <v>0</v>
      </c>
      <c r="F629" s="104" t="s">
        <v>75</v>
      </c>
      <c r="G629" s="49">
        <v>0</v>
      </c>
      <c r="H629" s="105" t="s">
        <v>75</v>
      </c>
      <c r="I629" s="49">
        <v>0</v>
      </c>
      <c r="J629" s="49"/>
      <c r="K629" s="49">
        <v>0</v>
      </c>
      <c r="L629" s="49">
        <v>0</v>
      </c>
      <c r="M629" s="45">
        <v>611</v>
      </c>
    </row>
    <row r="630" spans="1:13" x14ac:dyDescent="0.2">
      <c r="A630" s="11">
        <v>0</v>
      </c>
      <c r="B630" s="74">
        <v>18628</v>
      </c>
      <c r="C630" s="83" t="s">
        <v>75</v>
      </c>
      <c r="D630" s="103">
        <v>0</v>
      </c>
      <c r="E630" s="48">
        <v>0</v>
      </c>
      <c r="F630" s="104" t="s">
        <v>75</v>
      </c>
      <c r="G630" s="49">
        <v>0</v>
      </c>
      <c r="H630" s="105" t="s">
        <v>75</v>
      </c>
      <c r="I630" s="49">
        <v>0</v>
      </c>
      <c r="J630" s="49"/>
      <c r="K630" s="49">
        <v>0</v>
      </c>
      <c r="L630" s="49">
        <v>0</v>
      </c>
      <c r="M630" s="45">
        <v>612</v>
      </c>
    </row>
    <row r="631" spans="1:13" x14ac:dyDescent="0.2">
      <c r="A631" s="11">
        <v>0</v>
      </c>
      <c r="B631" s="74">
        <v>18659</v>
      </c>
      <c r="C631" s="83" t="s">
        <v>75</v>
      </c>
      <c r="D631" s="103">
        <v>0</v>
      </c>
      <c r="E631" s="48">
        <v>0</v>
      </c>
      <c r="F631" s="104" t="s">
        <v>75</v>
      </c>
      <c r="G631" s="49">
        <v>0</v>
      </c>
      <c r="H631" s="105" t="s">
        <v>75</v>
      </c>
      <c r="I631" s="49">
        <v>0</v>
      </c>
      <c r="J631" s="49"/>
      <c r="K631" s="49">
        <v>0</v>
      </c>
      <c r="L631" s="49">
        <v>0</v>
      </c>
      <c r="M631" s="45">
        <v>613</v>
      </c>
    </row>
    <row r="632" spans="1:13" x14ac:dyDescent="0.2">
      <c r="A632" s="11">
        <v>0</v>
      </c>
      <c r="B632" s="74">
        <v>18687</v>
      </c>
      <c r="C632" s="83" t="s">
        <v>75</v>
      </c>
      <c r="D632" s="103">
        <v>0</v>
      </c>
      <c r="E632" s="48">
        <v>0</v>
      </c>
      <c r="F632" s="104" t="s">
        <v>75</v>
      </c>
      <c r="G632" s="49">
        <v>0</v>
      </c>
      <c r="H632" s="105" t="s">
        <v>75</v>
      </c>
      <c r="I632" s="49">
        <v>0</v>
      </c>
      <c r="J632" s="49"/>
      <c r="K632" s="49">
        <v>0</v>
      </c>
      <c r="L632" s="49">
        <v>0</v>
      </c>
      <c r="M632" s="45">
        <v>614</v>
      </c>
    </row>
    <row r="633" spans="1:13" x14ac:dyDescent="0.2">
      <c r="A633" s="11">
        <v>0</v>
      </c>
      <c r="B633" s="74">
        <v>18718</v>
      </c>
      <c r="C633" s="83" t="s">
        <v>75</v>
      </c>
      <c r="D633" s="103">
        <v>0</v>
      </c>
      <c r="E633" s="48">
        <v>0</v>
      </c>
      <c r="F633" s="104" t="s">
        <v>75</v>
      </c>
      <c r="G633" s="49">
        <v>0</v>
      </c>
      <c r="H633" s="105" t="s">
        <v>75</v>
      </c>
      <c r="I633" s="49">
        <v>0</v>
      </c>
      <c r="J633" s="49"/>
      <c r="K633" s="49">
        <v>0</v>
      </c>
      <c r="L633" s="49">
        <v>0</v>
      </c>
      <c r="M633" s="45">
        <v>615</v>
      </c>
    </row>
    <row r="634" spans="1:13" x14ac:dyDescent="0.2">
      <c r="A634" s="11">
        <v>0</v>
      </c>
      <c r="B634" s="74">
        <v>18748</v>
      </c>
      <c r="C634" s="83" t="s">
        <v>75</v>
      </c>
      <c r="D634" s="103">
        <v>0</v>
      </c>
      <c r="E634" s="48">
        <v>0</v>
      </c>
      <c r="F634" s="104" t="s">
        <v>75</v>
      </c>
      <c r="G634" s="49">
        <v>0</v>
      </c>
      <c r="H634" s="105" t="s">
        <v>75</v>
      </c>
      <c r="I634" s="49">
        <v>0</v>
      </c>
      <c r="J634" s="49"/>
      <c r="K634" s="49">
        <v>0</v>
      </c>
      <c r="L634" s="49">
        <v>0</v>
      </c>
      <c r="M634" s="45">
        <v>616</v>
      </c>
    </row>
    <row r="635" spans="1:13" x14ac:dyDescent="0.2">
      <c r="A635" s="11">
        <v>0</v>
      </c>
      <c r="B635" s="74">
        <v>18779</v>
      </c>
      <c r="C635" s="83" t="s">
        <v>75</v>
      </c>
      <c r="D635" s="103">
        <v>0</v>
      </c>
      <c r="E635" s="48">
        <v>0</v>
      </c>
      <c r="F635" s="104" t="s">
        <v>75</v>
      </c>
      <c r="G635" s="49">
        <v>0</v>
      </c>
      <c r="H635" s="105" t="s">
        <v>75</v>
      </c>
      <c r="I635" s="49">
        <v>0</v>
      </c>
      <c r="J635" s="49"/>
      <c r="K635" s="49">
        <v>0</v>
      </c>
      <c r="L635" s="49">
        <v>0</v>
      </c>
      <c r="M635" s="45">
        <v>617</v>
      </c>
    </row>
    <row r="636" spans="1:13" x14ac:dyDescent="0.2">
      <c r="A636" s="11">
        <v>0</v>
      </c>
      <c r="B636" s="74">
        <v>18809</v>
      </c>
      <c r="C636" s="83" t="s">
        <v>75</v>
      </c>
      <c r="D636" s="103">
        <v>0</v>
      </c>
      <c r="E636" s="48">
        <v>0</v>
      </c>
      <c r="F636" s="104" t="s">
        <v>75</v>
      </c>
      <c r="G636" s="49">
        <v>0</v>
      </c>
      <c r="H636" s="105" t="s">
        <v>75</v>
      </c>
      <c r="I636" s="49">
        <v>0</v>
      </c>
      <c r="J636" s="49"/>
      <c r="K636" s="49">
        <v>0</v>
      </c>
      <c r="L636" s="49">
        <v>0</v>
      </c>
      <c r="M636" s="45">
        <v>618</v>
      </c>
    </row>
    <row r="637" spans="1:13" x14ac:dyDescent="0.2">
      <c r="A637" s="11">
        <v>0</v>
      </c>
      <c r="B637" s="74">
        <v>18840</v>
      </c>
      <c r="C637" s="83" t="s">
        <v>75</v>
      </c>
      <c r="D637" s="103">
        <v>0</v>
      </c>
      <c r="E637" s="48">
        <v>0</v>
      </c>
      <c r="F637" s="104" t="s">
        <v>75</v>
      </c>
      <c r="G637" s="49">
        <v>0</v>
      </c>
      <c r="H637" s="105" t="s">
        <v>75</v>
      </c>
      <c r="I637" s="49">
        <v>0</v>
      </c>
      <c r="J637" s="49"/>
      <c r="K637" s="49">
        <v>0</v>
      </c>
      <c r="L637" s="49">
        <v>0</v>
      </c>
      <c r="M637" s="45">
        <v>619</v>
      </c>
    </row>
    <row r="638" spans="1:13" x14ac:dyDescent="0.2">
      <c r="A638" s="11">
        <v>0</v>
      </c>
      <c r="B638" s="74">
        <v>18871</v>
      </c>
      <c r="C638" s="83" t="s">
        <v>75</v>
      </c>
      <c r="D638" s="103">
        <v>0</v>
      </c>
      <c r="E638" s="48">
        <v>0</v>
      </c>
      <c r="F638" s="104" t="s">
        <v>75</v>
      </c>
      <c r="G638" s="49">
        <v>0</v>
      </c>
      <c r="H638" s="105" t="s">
        <v>75</v>
      </c>
      <c r="I638" s="49">
        <v>0</v>
      </c>
      <c r="J638" s="49"/>
      <c r="K638" s="49">
        <v>0</v>
      </c>
      <c r="L638" s="49">
        <v>0</v>
      </c>
      <c r="M638" s="45">
        <v>620</v>
      </c>
    </row>
    <row r="639" spans="1:13" x14ac:dyDescent="0.2">
      <c r="A639" s="11">
        <v>0</v>
      </c>
      <c r="B639" s="74">
        <v>18901</v>
      </c>
      <c r="C639" s="83" t="s">
        <v>75</v>
      </c>
      <c r="D639" s="103">
        <v>0</v>
      </c>
      <c r="E639" s="48">
        <v>0</v>
      </c>
      <c r="F639" s="104" t="s">
        <v>75</v>
      </c>
      <c r="G639" s="49">
        <v>0</v>
      </c>
      <c r="H639" s="105" t="s">
        <v>75</v>
      </c>
      <c r="I639" s="49">
        <v>0</v>
      </c>
      <c r="J639" s="49"/>
      <c r="K639" s="49">
        <v>0</v>
      </c>
      <c r="L639" s="49">
        <v>0</v>
      </c>
      <c r="M639" s="45">
        <v>621</v>
      </c>
    </row>
    <row r="640" spans="1:13" x14ac:dyDescent="0.2">
      <c r="A640" s="11">
        <v>0</v>
      </c>
      <c r="B640" s="74">
        <v>18932</v>
      </c>
      <c r="C640" s="83" t="s">
        <v>75</v>
      </c>
      <c r="D640" s="103">
        <v>0</v>
      </c>
      <c r="E640" s="48">
        <v>0</v>
      </c>
      <c r="F640" s="104" t="s">
        <v>75</v>
      </c>
      <c r="G640" s="49">
        <v>0</v>
      </c>
      <c r="H640" s="105" t="s">
        <v>75</v>
      </c>
      <c r="I640" s="49">
        <v>0</v>
      </c>
      <c r="J640" s="49"/>
      <c r="K640" s="49">
        <v>0</v>
      </c>
      <c r="L640" s="49">
        <v>0</v>
      </c>
      <c r="M640" s="45">
        <v>622</v>
      </c>
    </row>
    <row r="641" spans="1:13" x14ac:dyDescent="0.2">
      <c r="A641" s="11">
        <v>0</v>
      </c>
      <c r="B641" s="74">
        <v>18962</v>
      </c>
      <c r="C641" s="83" t="s">
        <v>75</v>
      </c>
      <c r="D641" s="103">
        <v>0</v>
      </c>
      <c r="E641" s="48">
        <v>0</v>
      </c>
      <c r="F641" s="104" t="s">
        <v>75</v>
      </c>
      <c r="G641" s="49">
        <v>0</v>
      </c>
      <c r="H641" s="105" t="s">
        <v>75</v>
      </c>
      <c r="I641" s="49">
        <v>0</v>
      </c>
      <c r="J641" s="49"/>
      <c r="K641" s="49">
        <v>0</v>
      </c>
      <c r="L641" s="49">
        <v>0</v>
      </c>
      <c r="M641" s="45">
        <v>623</v>
      </c>
    </row>
    <row r="642" spans="1:13" x14ac:dyDescent="0.2">
      <c r="A642" s="11">
        <v>0</v>
      </c>
      <c r="B642" s="74">
        <v>18993</v>
      </c>
      <c r="C642" s="83" t="s">
        <v>75</v>
      </c>
      <c r="D642" s="103">
        <v>0</v>
      </c>
      <c r="E642" s="48">
        <v>0</v>
      </c>
      <c r="F642" s="104" t="s">
        <v>75</v>
      </c>
      <c r="G642" s="49">
        <v>0</v>
      </c>
      <c r="H642" s="105" t="s">
        <v>75</v>
      </c>
      <c r="I642" s="49">
        <v>0</v>
      </c>
      <c r="J642" s="49"/>
      <c r="K642" s="49">
        <v>0</v>
      </c>
      <c r="L642" s="49">
        <v>0</v>
      </c>
      <c r="M642" s="45">
        <v>624</v>
      </c>
    </row>
    <row r="643" spans="1:13" x14ac:dyDescent="0.2">
      <c r="B643" s="19"/>
      <c r="C643" s="19"/>
      <c r="D643" s="19"/>
      <c r="E643" s="19"/>
      <c r="F643" s="19"/>
      <c r="G643" s="19"/>
      <c r="H643" s="19"/>
      <c r="I643" s="19"/>
      <c r="J643" s="19"/>
      <c r="K643" s="20"/>
      <c r="L643" s="19"/>
    </row>
    <row r="644" spans="1:13" x14ac:dyDescent="0.2">
      <c r="B644" s="156">
        <v>45322</v>
      </c>
    </row>
    <row r="645" spans="1:13" x14ac:dyDescent="0.2">
      <c r="B645" s="156">
        <v>45351</v>
      </c>
    </row>
    <row r="646" spans="1:13" x14ac:dyDescent="0.2">
      <c r="B646" s="156">
        <v>45382</v>
      </c>
    </row>
    <row r="647" spans="1:13" x14ac:dyDescent="0.2">
      <c r="B647" s="156">
        <v>45412</v>
      </c>
    </row>
    <row r="648" spans="1:13" x14ac:dyDescent="0.2">
      <c r="B648" s="156">
        <v>45443</v>
      </c>
    </row>
    <row r="649" spans="1:13" x14ac:dyDescent="0.2">
      <c r="B649" s="156">
        <v>45473</v>
      </c>
    </row>
    <row r="650" spans="1:13" x14ac:dyDescent="0.2">
      <c r="B650" s="156">
        <v>45504</v>
      </c>
    </row>
    <row r="651" spans="1:13" x14ac:dyDescent="0.2">
      <c r="B651" s="156">
        <v>45535</v>
      </c>
    </row>
    <row r="652" spans="1:13" x14ac:dyDescent="0.2">
      <c r="B652" s="156">
        <v>45565</v>
      </c>
    </row>
    <row r="653" spans="1:13" x14ac:dyDescent="0.2">
      <c r="B653" s="156">
        <v>45596</v>
      </c>
    </row>
    <row r="654" spans="1:13" x14ac:dyDescent="0.2">
      <c r="B654" s="156">
        <v>45626</v>
      </c>
    </row>
    <row r="655" spans="1:13" x14ac:dyDescent="0.2">
      <c r="B655" s="156">
        <v>45657</v>
      </c>
    </row>
    <row r="656" spans="1:13" x14ac:dyDescent="0.2">
      <c r="B656" s="156">
        <v>45688</v>
      </c>
    </row>
    <row r="657" spans="2:2" x14ac:dyDescent="0.2">
      <c r="B657" s="156">
        <v>45716</v>
      </c>
    </row>
    <row r="658" spans="2:2" x14ac:dyDescent="0.2">
      <c r="B658" s="156">
        <v>45747</v>
      </c>
    </row>
    <row r="659" spans="2:2" x14ac:dyDescent="0.2">
      <c r="B659" s="156">
        <v>45777</v>
      </c>
    </row>
    <row r="660" spans="2:2" x14ac:dyDescent="0.2">
      <c r="B660" s="156">
        <v>45808</v>
      </c>
    </row>
    <row r="661" spans="2:2" x14ac:dyDescent="0.2">
      <c r="B661" s="156">
        <v>45838</v>
      </c>
    </row>
    <row r="662" spans="2:2" x14ac:dyDescent="0.2">
      <c r="B662" s="156">
        <v>45869</v>
      </c>
    </row>
    <row r="663" spans="2:2" x14ac:dyDescent="0.2">
      <c r="B663" s="156">
        <v>45900</v>
      </c>
    </row>
    <row r="664" spans="2:2" x14ac:dyDescent="0.2">
      <c r="B664" s="156">
        <v>45930</v>
      </c>
    </row>
    <row r="665" spans="2:2" x14ac:dyDescent="0.2">
      <c r="B665" s="156">
        <v>45961</v>
      </c>
    </row>
    <row r="666" spans="2:2" x14ac:dyDescent="0.2">
      <c r="B666" s="156">
        <v>45991</v>
      </c>
    </row>
    <row r="667" spans="2:2" x14ac:dyDescent="0.2">
      <c r="B667" s="156">
        <v>46022</v>
      </c>
    </row>
    <row r="668" spans="2:2" x14ac:dyDescent="0.2">
      <c r="B668" s="156">
        <v>46053</v>
      </c>
    </row>
    <row r="669" spans="2:2" x14ac:dyDescent="0.2">
      <c r="B669" s="156">
        <v>46081</v>
      </c>
    </row>
    <row r="670" spans="2:2" x14ac:dyDescent="0.2">
      <c r="B670" s="156">
        <v>46112</v>
      </c>
    </row>
    <row r="671" spans="2:2" x14ac:dyDescent="0.2">
      <c r="B671" s="156">
        <v>46142</v>
      </c>
    </row>
    <row r="672" spans="2:2" x14ac:dyDescent="0.2">
      <c r="B672" s="156">
        <v>46173</v>
      </c>
    </row>
    <row r="673" spans="2:2" x14ac:dyDescent="0.2">
      <c r="B673" s="156">
        <v>46203</v>
      </c>
    </row>
    <row r="674" spans="2:2" x14ac:dyDescent="0.2">
      <c r="B674" s="156">
        <v>46234</v>
      </c>
    </row>
    <row r="675" spans="2:2" x14ac:dyDescent="0.2">
      <c r="B675" s="156">
        <v>46265</v>
      </c>
    </row>
    <row r="676" spans="2:2" x14ac:dyDescent="0.2">
      <c r="B676" s="156">
        <v>46295</v>
      </c>
    </row>
    <row r="677" spans="2:2" x14ac:dyDescent="0.2">
      <c r="B677" s="156">
        <v>46326</v>
      </c>
    </row>
    <row r="678" spans="2:2" x14ac:dyDescent="0.2">
      <c r="B678" s="156">
        <v>46356</v>
      </c>
    </row>
    <row r="679" spans="2:2" x14ac:dyDescent="0.2">
      <c r="B679" s="156">
        <v>46387</v>
      </c>
    </row>
    <row r="680" spans="2:2" x14ac:dyDescent="0.2">
      <c r="B680" s="156">
        <v>46418</v>
      </c>
    </row>
    <row r="681" spans="2:2" x14ac:dyDescent="0.2">
      <c r="B681" s="156">
        <v>46446</v>
      </c>
    </row>
    <row r="682" spans="2:2" x14ac:dyDescent="0.2">
      <c r="B682" s="156">
        <v>46477</v>
      </c>
    </row>
    <row r="683" spans="2:2" x14ac:dyDescent="0.2">
      <c r="B683" s="156">
        <v>46507</v>
      </c>
    </row>
    <row r="684" spans="2:2" x14ac:dyDescent="0.2">
      <c r="B684" s="156">
        <v>46538</v>
      </c>
    </row>
    <row r="685" spans="2:2" x14ac:dyDescent="0.2">
      <c r="B685" s="156">
        <v>46568</v>
      </c>
    </row>
    <row r="686" spans="2:2" x14ac:dyDescent="0.2">
      <c r="B686" s="156">
        <v>46599</v>
      </c>
    </row>
    <row r="687" spans="2:2" x14ac:dyDescent="0.2">
      <c r="B687" s="156">
        <v>46630</v>
      </c>
    </row>
    <row r="688" spans="2:2" x14ac:dyDescent="0.2">
      <c r="B688" s="156">
        <v>46660</v>
      </c>
    </row>
    <row r="689" spans="2:2" x14ac:dyDescent="0.2">
      <c r="B689" s="156">
        <v>46691</v>
      </c>
    </row>
    <row r="690" spans="2:2" x14ac:dyDescent="0.2">
      <c r="B690" s="156">
        <v>46721</v>
      </c>
    </row>
    <row r="691" spans="2:2" x14ac:dyDescent="0.2">
      <c r="B691" s="156">
        <v>46752</v>
      </c>
    </row>
    <row r="692" spans="2:2" x14ac:dyDescent="0.2">
      <c r="B692" s="156">
        <v>46783</v>
      </c>
    </row>
    <row r="693" spans="2:2" x14ac:dyDescent="0.2">
      <c r="B693" s="156">
        <v>46812</v>
      </c>
    </row>
    <row r="694" spans="2:2" x14ac:dyDescent="0.2">
      <c r="B694" s="156">
        <v>46843</v>
      </c>
    </row>
    <row r="695" spans="2:2" x14ac:dyDescent="0.2">
      <c r="B695" s="156">
        <v>46873</v>
      </c>
    </row>
    <row r="696" spans="2:2" x14ac:dyDescent="0.2">
      <c r="B696" s="156">
        <v>46904</v>
      </c>
    </row>
    <row r="697" spans="2:2" x14ac:dyDescent="0.2">
      <c r="B697" s="156">
        <v>46934</v>
      </c>
    </row>
    <row r="698" spans="2:2" x14ac:dyDescent="0.2">
      <c r="B698" s="156">
        <v>46965</v>
      </c>
    </row>
    <row r="699" spans="2:2" x14ac:dyDescent="0.2">
      <c r="B699" s="156">
        <v>46996</v>
      </c>
    </row>
    <row r="700" spans="2:2" x14ac:dyDescent="0.2">
      <c r="B700" s="156">
        <v>47026</v>
      </c>
    </row>
    <row r="701" spans="2:2" x14ac:dyDescent="0.2">
      <c r="B701" s="156">
        <v>47057</v>
      </c>
    </row>
    <row r="702" spans="2:2" x14ac:dyDescent="0.2">
      <c r="B702" s="156">
        <v>47087</v>
      </c>
    </row>
    <row r="703" spans="2:2" x14ac:dyDescent="0.2">
      <c r="B703" s="156">
        <v>47118</v>
      </c>
    </row>
    <row r="704" spans="2:2" x14ac:dyDescent="0.2">
      <c r="B704" s="156">
        <v>47149</v>
      </c>
    </row>
    <row r="705" spans="2:2" x14ac:dyDescent="0.2">
      <c r="B705" s="156">
        <v>47177</v>
      </c>
    </row>
    <row r="706" spans="2:2" x14ac:dyDescent="0.2">
      <c r="B706" s="156">
        <v>47208</v>
      </c>
    </row>
    <row r="707" spans="2:2" x14ac:dyDescent="0.2">
      <c r="B707" s="156">
        <v>47238</v>
      </c>
    </row>
    <row r="708" spans="2:2" x14ac:dyDescent="0.2">
      <c r="B708" s="156">
        <v>47269</v>
      </c>
    </row>
    <row r="709" spans="2:2" x14ac:dyDescent="0.2">
      <c r="B709" s="156">
        <v>47299</v>
      </c>
    </row>
    <row r="710" spans="2:2" x14ac:dyDescent="0.2">
      <c r="B710" s="156">
        <v>47330</v>
      </c>
    </row>
    <row r="711" spans="2:2" x14ac:dyDescent="0.2">
      <c r="B711" s="156">
        <v>47361</v>
      </c>
    </row>
    <row r="712" spans="2:2" x14ac:dyDescent="0.2">
      <c r="B712" s="156">
        <v>47391</v>
      </c>
    </row>
    <row r="713" spans="2:2" x14ac:dyDescent="0.2">
      <c r="B713" s="156">
        <v>47422</v>
      </c>
    </row>
    <row r="714" spans="2:2" x14ac:dyDescent="0.2">
      <c r="B714" s="156">
        <v>47452</v>
      </c>
    </row>
    <row r="715" spans="2:2" x14ac:dyDescent="0.2">
      <c r="B715" s="156">
        <v>47483</v>
      </c>
    </row>
    <row r="716" spans="2:2" x14ac:dyDescent="0.2">
      <c r="B716" s="156">
        <v>47514</v>
      </c>
    </row>
    <row r="717" spans="2:2" x14ac:dyDescent="0.2">
      <c r="B717" s="156">
        <v>47542</v>
      </c>
    </row>
    <row r="718" spans="2:2" x14ac:dyDescent="0.2">
      <c r="B718" s="156">
        <v>47573</v>
      </c>
    </row>
    <row r="719" spans="2:2" x14ac:dyDescent="0.2">
      <c r="B719" s="156">
        <v>47603</v>
      </c>
    </row>
    <row r="720" spans="2:2" x14ac:dyDescent="0.2">
      <c r="B720" s="156">
        <v>47634</v>
      </c>
    </row>
    <row r="721" spans="2:2" x14ac:dyDescent="0.2">
      <c r="B721" s="156">
        <v>47664</v>
      </c>
    </row>
    <row r="722" spans="2:2" x14ac:dyDescent="0.2">
      <c r="B722" s="156">
        <v>47695</v>
      </c>
    </row>
    <row r="723" spans="2:2" x14ac:dyDescent="0.2">
      <c r="B723" s="156">
        <v>47726</v>
      </c>
    </row>
    <row r="724" spans="2:2" x14ac:dyDescent="0.2">
      <c r="B724" s="156">
        <v>47756</v>
      </c>
    </row>
    <row r="725" spans="2:2" x14ac:dyDescent="0.2">
      <c r="B725" s="156">
        <v>47787</v>
      </c>
    </row>
    <row r="726" spans="2:2" x14ac:dyDescent="0.2">
      <c r="B726" s="156">
        <v>47817</v>
      </c>
    </row>
    <row r="727" spans="2:2" x14ac:dyDescent="0.2">
      <c r="B727" s="156">
        <v>47848</v>
      </c>
    </row>
    <row r="728" spans="2:2" x14ac:dyDescent="0.2">
      <c r="B728" s="156">
        <v>47879</v>
      </c>
    </row>
    <row r="729" spans="2:2" x14ac:dyDescent="0.2">
      <c r="B729" s="156">
        <v>47907</v>
      </c>
    </row>
    <row r="730" spans="2:2" x14ac:dyDescent="0.2">
      <c r="B730" s="156">
        <v>47938</v>
      </c>
    </row>
    <row r="731" spans="2:2" x14ac:dyDescent="0.2">
      <c r="B731" s="156">
        <v>47968</v>
      </c>
    </row>
    <row r="732" spans="2:2" x14ac:dyDescent="0.2">
      <c r="B732" s="156">
        <v>47999</v>
      </c>
    </row>
    <row r="733" spans="2:2" x14ac:dyDescent="0.2">
      <c r="B733" s="156">
        <v>48029</v>
      </c>
    </row>
    <row r="734" spans="2:2" x14ac:dyDescent="0.2">
      <c r="B734" s="156">
        <v>48060</v>
      </c>
    </row>
    <row r="735" spans="2:2" x14ac:dyDescent="0.2">
      <c r="B735" s="156">
        <v>48091</v>
      </c>
    </row>
    <row r="736" spans="2:2" x14ac:dyDescent="0.2">
      <c r="B736" s="156">
        <v>48121</v>
      </c>
    </row>
    <row r="737" spans="2:2" x14ac:dyDescent="0.2">
      <c r="B737" s="156">
        <v>48152</v>
      </c>
    </row>
    <row r="738" spans="2:2" x14ac:dyDescent="0.2">
      <c r="B738" s="156">
        <v>48182</v>
      </c>
    </row>
    <row r="739" spans="2:2" x14ac:dyDescent="0.2">
      <c r="B739" s="156">
        <v>48213</v>
      </c>
    </row>
    <row r="740" spans="2:2" x14ac:dyDescent="0.2">
      <c r="B740" s="156">
        <v>48244</v>
      </c>
    </row>
    <row r="741" spans="2:2" x14ac:dyDescent="0.2">
      <c r="B741" s="156">
        <v>48273</v>
      </c>
    </row>
    <row r="742" spans="2:2" x14ac:dyDescent="0.2">
      <c r="B742" s="156">
        <v>48304</v>
      </c>
    </row>
    <row r="743" spans="2:2" x14ac:dyDescent="0.2">
      <c r="B743" s="156">
        <v>48334</v>
      </c>
    </row>
    <row r="744" spans="2:2" x14ac:dyDescent="0.2">
      <c r="B744" s="156">
        <v>48365</v>
      </c>
    </row>
    <row r="745" spans="2:2" x14ac:dyDescent="0.2">
      <c r="B745" s="156">
        <v>48395</v>
      </c>
    </row>
    <row r="746" spans="2:2" x14ac:dyDescent="0.2">
      <c r="B746" s="156">
        <v>48426</v>
      </c>
    </row>
    <row r="747" spans="2:2" x14ac:dyDescent="0.2">
      <c r="B747" s="156">
        <v>48457</v>
      </c>
    </row>
    <row r="748" spans="2:2" x14ac:dyDescent="0.2">
      <c r="B748" s="156">
        <v>48487</v>
      </c>
    </row>
    <row r="749" spans="2:2" x14ac:dyDescent="0.2">
      <c r="B749" s="156">
        <v>48518</v>
      </c>
    </row>
    <row r="750" spans="2:2" x14ac:dyDescent="0.2">
      <c r="B750" s="156">
        <v>48548</v>
      </c>
    </row>
    <row r="751" spans="2:2" x14ac:dyDescent="0.2">
      <c r="B751" s="156">
        <v>48579</v>
      </c>
    </row>
    <row r="752" spans="2:2" x14ac:dyDescent="0.2">
      <c r="B752" s="156">
        <v>48610</v>
      </c>
    </row>
    <row r="753" spans="2:2" x14ac:dyDescent="0.2">
      <c r="B753" s="156">
        <v>48638</v>
      </c>
    </row>
    <row r="754" spans="2:2" x14ac:dyDescent="0.2">
      <c r="B754" s="156">
        <v>48669</v>
      </c>
    </row>
    <row r="755" spans="2:2" x14ac:dyDescent="0.2">
      <c r="B755" s="156">
        <v>48699</v>
      </c>
    </row>
    <row r="756" spans="2:2" x14ac:dyDescent="0.2">
      <c r="B756" s="156">
        <v>48730</v>
      </c>
    </row>
    <row r="757" spans="2:2" x14ac:dyDescent="0.2">
      <c r="B757" s="156">
        <v>48760</v>
      </c>
    </row>
    <row r="758" spans="2:2" x14ac:dyDescent="0.2">
      <c r="B758" s="156">
        <v>48791</v>
      </c>
    </row>
    <row r="759" spans="2:2" x14ac:dyDescent="0.2">
      <c r="B759" s="156">
        <v>48822</v>
      </c>
    </row>
    <row r="760" spans="2:2" x14ac:dyDescent="0.2">
      <c r="B760" s="156">
        <v>48852</v>
      </c>
    </row>
    <row r="761" spans="2:2" x14ac:dyDescent="0.2">
      <c r="B761" s="156">
        <v>48883</v>
      </c>
    </row>
    <row r="762" spans="2:2" x14ac:dyDescent="0.2">
      <c r="B762" s="156">
        <v>48913</v>
      </c>
    </row>
    <row r="763" spans="2:2" x14ac:dyDescent="0.2">
      <c r="B763" s="156">
        <v>48944</v>
      </c>
    </row>
    <row r="764" spans="2:2" x14ac:dyDescent="0.2">
      <c r="B764" s="156">
        <v>48975</v>
      </c>
    </row>
    <row r="765" spans="2:2" x14ac:dyDescent="0.2">
      <c r="B765" s="156">
        <v>49003</v>
      </c>
    </row>
    <row r="766" spans="2:2" x14ac:dyDescent="0.2">
      <c r="B766" s="156">
        <v>49034</v>
      </c>
    </row>
    <row r="767" spans="2:2" x14ac:dyDescent="0.2">
      <c r="B767" s="156">
        <v>49064</v>
      </c>
    </row>
    <row r="768" spans="2:2" x14ac:dyDescent="0.2">
      <c r="B768" s="156">
        <v>49095</v>
      </c>
    </row>
    <row r="769" spans="2:2" x14ac:dyDescent="0.2">
      <c r="B769" s="156">
        <v>49125</v>
      </c>
    </row>
    <row r="770" spans="2:2" x14ac:dyDescent="0.2">
      <c r="B770" s="156">
        <v>49156</v>
      </c>
    </row>
    <row r="771" spans="2:2" x14ac:dyDescent="0.2">
      <c r="B771" s="156">
        <v>49187</v>
      </c>
    </row>
    <row r="772" spans="2:2" x14ac:dyDescent="0.2">
      <c r="B772" s="156">
        <v>49217</v>
      </c>
    </row>
    <row r="773" spans="2:2" x14ac:dyDescent="0.2">
      <c r="B773" s="156">
        <v>49248</v>
      </c>
    </row>
    <row r="774" spans="2:2" x14ac:dyDescent="0.2">
      <c r="B774" s="156">
        <v>49278</v>
      </c>
    </row>
    <row r="775" spans="2:2" x14ac:dyDescent="0.2">
      <c r="B775" s="156">
        <v>49309</v>
      </c>
    </row>
    <row r="776" spans="2:2" x14ac:dyDescent="0.2">
      <c r="B776" s="156">
        <v>49340</v>
      </c>
    </row>
    <row r="777" spans="2:2" x14ac:dyDescent="0.2">
      <c r="B777" s="156">
        <v>49368</v>
      </c>
    </row>
    <row r="778" spans="2:2" x14ac:dyDescent="0.2">
      <c r="B778" s="156">
        <v>49399</v>
      </c>
    </row>
    <row r="779" spans="2:2" x14ac:dyDescent="0.2">
      <c r="B779" s="156">
        <v>49429</v>
      </c>
    </row>
    <row r="780" spans="2:2" x14ac:dyDescent="0.2">
      <c r="B780" s="156">
        <v>49460</v>
      </c>
    </row>
    <row r="781" spans="2:2" x14ac:dyDescent="0.2">
      <c r="B781" s="156">
        <v>49490</v>
      </c>
    </row>
    <row r="782" spans="2:2" x14ac:dyDescent="0.2">
      <c r="B782" s="156">
        <v>49521</v>
      </c>
    </row>
    <row r="783" spans="2:2" x14ac:dyDescent="0.2">
      <c r="B783" s="156">
        <v>49552</v>
      </c>
    </row>
    <row r="784" spans="2:2" x14ac:dyDescent="0.2">
      <c r="B784" s="156">
        <v>49582</v>
      </c>
    </row>
    <row r="785" spans="2:2" x14ac:dyDescent="0.2">
      <c r="B785" s="156">
        <v>49613</v>
      </c>
    </row>
    <row r="786" spans="2:2" x14ac:dyDescent="0.2">
      <c r="B786" s="156">
        <v>49643</v>
      </c>
    </row>
    <row r="787" spans="2:2" x14ac:dyDescent="0.2">
      <c r="B787" s="156">
        <v>49674</v>
      </c>
    </row>
    <row r="788" spans="2:2" x14ac:dyDescent="0.2">
      <c r="B788" s="156">
        <v>49705</v>
      </c>
    </row>
    <row r="789" spans="2:2" x14ac:dyDescent="0.2">
      <c r="B789" s="156">
        <v>49734</v>
      </c>
    </row>
    <row r="790" spans="2:2" x14ac:dyDescent="0.2">
      <c r="B790" s="156">
        <v>49765</v>
      </c>
    </row>
    <row r="791" spans="2:2" x14ac:dyDescent="0.2">
      <c r="B791" s="156">
        <v>49795</v>
      </c>
    </row>
    <row r="792" spans="2:2" x14ac:dyDescent="0.2">
      <c r="B792" s="156">
        <v>49826</v>
      </c>
    </row>
    <row r="793" spans="2:2" x14ac:dyDescent="0.2">
      <c r="B793" s="156">
        <v>49856</v>
      </c>
    </row>
    <row r="794" spans="2:2" x14ac:dyDescent="0.2">
      <c r="B794" s="156">
        <v>49887</v>
      </c>
    </row>
    <row r="795" spans="2:2" x14ac:dyDescent="0.2">
      <c r="B795" s="156">
        <v>49918</v>
      </c>
    </row>
    <row r="796" spans="2:2" x14ac:dyDescent="0.2">
      <c r="B796" s="156">
        <v>49948</v>
      </c>
    </row>
    <row r="797" spans="2:2" x14ac:dyDescent="0.2">
      <c r="B797" s="156">
        <v>49979</v>
      </c>
    </row>
    <row r="798" spans="2:2" x14ac:dyDescent="0.2">
      <c r="B798" s="156">
        <v>50009</v>
      </c>
    </row>
    <row r="799" spans="2:2" x14ac:dyDescent="0.2">
      <c r="B799" s="156">
        <v>50040</v>
      </c>
    </row>
    <row r="800" spans="2:2" x14ac:dyDescent="0.2">
      <c r="B800" s="156">
        <v>50071</v>
      </c>
    </row>
    <row r="801" spans="2:2" x14ac:dyDescent="0.2">
      <c r="B801" s="156">
        <v>50099</v>
      </c>
    </row>
    <row r="802" spans="2:2" x14ac:dyDescent="0.2">
      <c r="B802" s="156">
        <v>50130</v>
      </c>
    </row>
    <row r="803" spans="2:2" x14ac:dyDescent="0.2">
      <c r="B803" s="156">
        <v>50160</v>
      </c>
    </row>
    <row r="804" spans="2:2" x14ac:dyDescent="0.2">
      <c r="B804" s="156">
        <v>50191</v>
      </c>
    </row>
    <row r="805" spans="2:2" x14ac:dyDescent="0.2">
      <c r="B805" s="156">
        <v>50221</v>
      </c>
    </row>
    <row r="806" spans="2:2" x14ac:dyDescent="0.2">
      <c r="B806" s="156">
        <v>50252</v>
      </c>
    </row>
    <row r="807" spans="2:2" x14ac:dyDescent="0.2">
      <c r="B807" s="156">
        <v>50283</v>
      </c>
    </row>
    <row r="808" spans="2:2" x14ac:dyDescent="0.2">
      <c r="B808" s="156">
        <v>50313</v>
      </c>
    </row>
    <row r="809" spans="2:2" x14ac:dyDescent="0.2">
      <c r="B809" s="156">
        <v>50344</v>
      </c>
    </row>
    <row r="810" spans="2:2" x14ac:dyDescent="0.2">
      <c r="B810" s="156">
        <v>50374</v>
      </c>
    </row>
    <row r="811" spans="2:2" x14ac:dyDescent="0.2">
      <c r="B811" s="156">
        <v>50405</v>
      </c>
    </row>
    <row r="812" spans="2:2" x14ac:dyDescent="0.2">
      <c r="B812" s="156">
        <v>50436</v>
      </c>
    </row>
    <row r="813" spans="2:2" x14ac:dyDescent="0.2">
      <c r="B813" s="156">
        <v>50464</v>
      </c>
    </row>
    <row r="814" spans="2:2" x14ac:dyDescent="0.2">
      <c r="B814" s="156">
        <v>50495</v>
      </c>
    </row>
    <row r="815" spans="2:2" x14ac:dyDescent="0.2">
      <c r="B815" s="156">
        <v>50525</v>
      </c>
    </row>
    <row r="816" spans="2:2" x14ac:dyDescent="0.2">
      <c r="B816" s="156">
        <v>50556</v>
      </c>
    </row>
    <row r="817" spans="2:2" x14ac:dyDescent="0.2">
      <c r="B817" s="156">
        <v>50586</v>
      </c>
    </row>
    <row r="818" spans="2:2" x14ac:dyDescent="0.2">
      <c r="B818" s="156">
        <v>50617</v>
      </c>
    </row>
    <row r="819" spans="2:2" x14ac:dyDescent="0.2">
      <c r="B819" s="156">
        <v>50648</v>
      </c>
    </row>
    <row r="820" spans="2:2" x14ac:dyDescent="0.2">
      <c r="B820" s="156">
        <v>50678</v>
      </c>
    </row>
    <row r="821" spans="2:2" x14ac:dyDescent="0.2">
      <c r="B821" s="156">
        <v>50709</v>
      </c>
    </row>
    <row r="822" spans="2:2" x14ac:dyDescent="0.2">
      <c r="B822" s="156">
        <v>50739</v>
      </c>
    </row>
    <row r="823" spans="2:2" x14ac:dyDescent="0.2">
      <c r="B823" s="156">
        <v>50770</v>
      </c>
    </row>
    <row r="824" spans="2:2" x14ac:dyDescent="0.2">
      <c r="B824" s="156">
        <v>50801</v>
      </c>
    </row>
    <row r="825" spans="2:2" x14ac:dyDescent="0.2">
      <c r="B825" s="156">
        <v>50829</v>
      </c>
    </row>
    <row r="826" spans="2:2" x14ac:dyDescent="0.2">
      <c r="B826" s="156">
        <v>50860</v>
      </c>
    </row>
    <row r="827" spans="2:2" x14ac:dyDescent="0.2">
      <c r="B827" s="156">
        <v>50890</v>
      </c>
    </row>
    <row r="828" spans="2:2" x14ac:dyDescent="0.2">
      <c r="B828" s="156">
        <v>50921</v>
      </c>
    </row>
    <row r="829" spans="2:2" x14ac:dyDescent="0.2">
      <c r="B829" s="156">
        <v>50951</v>
      </c>
    </row>
    <row r="830" spans="2:2" x14ac:dyDescent="0.2">
      <c r="B830" s="156">
        <v>50982</v>
      </c>
    </row>
    <row r="831" spans="2:2" x14ac:dyDescent="0.2">
      <c r="B831" s="156">
        <v>51013</v>
      </c>
    </row>
    <row r="832" spans="2:2" x14ac:dyDescent="0.2">
      <c r="B832" s="156">
        <v>51043</v>
      </c>
    </row>
    <row r="833" spans="2:2" x14ac:dyDescent="0.2">
      <c r="B833" s="156">
        <v>51074</v>
      </c>
    </row>
    <row r="834" spans="2:2" x14ac:dyDescent="0.2">
      <c r="B834" s="156">
        <v>51104</v>
      </c>
    </row>
    <row r="835" spans="2:2" x14ac:dyDescent="0.2">
      <c r="B835" s="156">
        <v>51135</v>
      </c>
    </row>
    <row r="836" spans="2:2" x14ac:dyDescent="0.2">
      <c r="B836" s="156">
        <v>51166</v>
      </c>
    </row>
    <row r="837" spans="2:2" x14ac:dyDescent="0.2">
      <c r="B837" s="156">
        <v>51195</v>
      </c>
    </row>
    <row r="838" spans="2:2" x14ac:dyDescent="0.2">
      <c r="B838" s="156">
        <v>51226</v>
      </c>
    </row>
    <row r="839" spans="2:2" x14ac:dyDescent="0.2">
      <c r="B839" s="156">
        <v>51256</v>
      </c>
    </row>
    <row r="840" spans="2:2" x14ac:dyDescent="0.2">
      <c r="B840" s="156">
        <v>51287</v>
      </c>
    </row>
    <row r="841" spans="2:2" x14ac:dyDescent="0.2">
      <c r="B841" s="156">
        <v>51317</v>
      </c>
    </row>
    <row r="842" spans="2:2" x14ac:dyDescent="0.2">
      <c r="B842" s="156">
        <v>51348</v>
      </c>
    </row>
    <row r="843" spans="2:2" x14ac:dyDescent="0.2">
      <c r="B843" s="156">
        <v>51379</v>
      </c>
    </row>
    <row r="844" spans="2:2" x14ac:dyDescent="0.2">
      <c r="B844" s="156">
        <v>51409</v>
      </c>
    </row>
    <row r="845" spans="2:2" x14ac:dyDescent="0.2">
      <c r="B845" s="156">
        <v>51440</v>
      </c>
    </row>
    <row r="846" spans="2:2" x14ac:dyDescent="0.2">
      <c r="B846" s="156">
        <v>51470</v>
      </c>
    </row>
    <row r="847" spans="2:2" x14ac:dyDescent="0.2">
      <c r="B847" s="156">
        <v>51501</v>
      </c>
    </row>
    <row r="848" spans="2:2" x14ac:dyDescent="0.2">
      <c r="B848" s="156">
        <v>51532</v>
      </c>
    </row>
    <row r="849" spans="2:2" x14ac:dyDescent="0.2">
      <c r="B849" s="156">
        <v>51560</v>
      </c>
    </row>
    <row r="850" spans="2:2" x14ac:dyDescent="0.2">
      <c r="B850" s="156">
        <v>51591</v>
      </c>
    </row>
    <row r="851" spans="2:2" x14ac:dyDescent="0.2">
      <c r="B851" s="156">
        <v>51621</v>
      </c>
    </row>
    <row r="852" spans="2:2" x14ac:dyDescent="0.2">
      <c r="B852" s="156">
        <v>51652</v>
      </c>
    </row>
    <row r="853" spans="2:2" x14ac:dyDescent="0.2">
      <c r="B853" s="156">
        <v>51682</v>
      </c>
    </row>
    <row r="854" spans="2:2" x14ac:dyDescent="0.2">
      <c r="B854" s="156">
        <v>51713</v>
      </c>
    </row>
    <row r="855" spans="2:2" x14ac:dyDescent="0.2">
      <c r="B855" s="156">
        <v>51744</v>
      </c>
    </row>
    <row r="856" spans="2:2" x14ac:dyDescent="0.2">
      <c r="B856" s="156">
        <v>51774</v>
      </c>
    </row>
    <row r="857" spans="2:2" x14ac:dyDescent="0.2">
      <c r="B857" s="156">
        <v>51805</v>
      </c>
    </row>
    <row r="858" spans="2:2" x14ac:dyDescent="0.2">
      <c r="B858" s="156">
        <v>51835</v>
      </c>
    </row>
    <row r="859" spans="2:2" x14ac:dyDescent="0.2">
      <c r="B859" s="156">
        <v>51866</v>
      </c>
    </row>
    <row r="860" spans="2:2" x14ac:dyDescent="0.2">
      <c r="B860" s="156">
        <v>51897</v>
      </c>
    </row>
    <row r="861" spans="2:2" x14ac:dyDescent="0.2">
      <c r="B861" s="156">
        <v>51925</v>
      </c>
    </row>
    <row r="862" spans="2:2" x14ac:dyDescent="0.2">
      <c r="B862" s="156">
        <v>51956</v>
      </c>
    </row>
    <row r="863" spans="2:2" x14ac:dyDescent="0.2">
      <c r="B863" s="156">
        <v>51986</v>
      </c>
    </row>
    <row r="864" spans="2:2" x14ac:dyDescent="0.2">
      <c r="B864" s="156">
        <v>52017</v>
      </c>
    </row>
    <row r="865" spans="2:2" x14ac:dyDescent="0.2">
      <c r="B865" s="156">
        <v>52047</v>
      </c>
    </row>
    <row r="866" spans="2:2" x14ac:dyDescent="0.2">
      <c r="B866" s="156">
        <v>52078</v>
      </c>
    </row>
    <row r="867" spans="2:2" x14ac:dyDescent="0.2">
      <c r="B867" s="156">
        <v>52109</v>
      </c>
    </row>
    <row r="868" spans="2:2" x14ac:dyDescent="0.2">
      <c r="B868" s="156">
        <v>52139</v>
      </c>
    </row>
    <row r="869" spans="2:2" x14ac:dyDescent="0.2">
      <c r="B869" s="156">
        <v>52170</v>
      </c>
    </row>
    <row r="870" spans="2:2" x14ac:dyDescent="0.2">
      <c r="B870" s="156">
        <v>52200</v>
      </c>
    </row>
    <row r="871" spans="2:2" x14ac:dyDescent="0.2">
      <c r="B871" s="156">
        <v>52231</v>
      </c>
    </row>
    <row r="872" spans="2:2" x14ac:dyDescent="0.2">
      <c r="B872" s="156">
        <v>52262</v>
      </c>
    </row>
    <row r="873" spans="2:2" x14ac:dyDescent="0.2">
      <c r="B873" s="156">
        <v>52290</v>
      </c>
    </row>
    <row r="874" spans="2:2" x14ac:dyDescent="0.2">
      <c r="B874" s="156">
        <v>52321</v>
      </c>
    </row>
    <row r="875" spans="2:2" x14ac:dyDescent="0.2">
      <c r="B875" s="156">
        <v>52351</v>
      </c>
    </row>
    <row r="876" spans="2:2" x14ac:dyDescent="0.2">
      <c r="B876" s="156">
        <v>52382</v>
      </c>
    </row>
    <row r="877" spans="2:2" x14ac:dyDescent="0.2">
      <c r="B877" s="156">
        <v>52412</v>
      </c>
    </row>
    <row r="878" spans="2:2" x14ac:dyDescent="0.2">
      <c r="B878" s="156">
        <v>52443</v>
      </c>
    </row>
    <row r="879" spans="2:2" x14ac:dyDescent="0.2">
      <c r="B879" s="156">
        <v>52474</v>
      </c>
    </row>
    <row r="880" spans="2:2" x14ac:dyDescent="0.2">
      <c r="B880" s="156">
        <v>52504</v>
      </c>
    </row>
    <row r="881" spans="2:2" x14ac:dyDescent="0.2">
      <c r="B881" s="156">
        <v>52535</v>
      </c>
    </row>
    <row r="882" spans="2:2" x14ac:dyDescent="0.2">
      <c r="B882" s="156">
        <v>52565</v>
      </c>
    </row>
    <row r="883" spans="2:2" x14ac:dyDescent="0.2">
      <c r="B883" s="156">
        <v>52596</v>
      </c>
    </row>
    <row r="884" spans="2:2" x14ac:dyDescent="0.2">
      <c r="B884" s="156">
        <v>52627</v>
      </c>
    </row>
    <row r="885" spans="2:2" x14ac:dyDescent="0.2">
      <c r="B885" s="156">
        <v>52656</v>
      </c>
    </row>
    <row r="886" spans="2:2" x14ac:dyDescent="0.2">
      <c r="B886" s="156">
        <v>52687</v>
      </c>
    </row>
    <row r="887" spans="2:2" x14ac:dyDescent="0.2">
      <c r="B887" s="156">
        <v>52717</v>
      </c>
    </row>
    <row r="888" spans="2:2" x14ac:dyDescent="0.2">
      <c r="B888" s="156">
        <v>52748</v>
      </c>
    </row>
    <row r="889" spans="2:2" x14ac:dyDescent="0.2">
      <c r="B889" s="156">
        <v>52778</v>
      </c>
    </row>
    <row r="890" spans="2:2" x14ac:dyDescent="0.2">
      <c r="B890" s="156">
        <v>52809</v>
      </c>
    </row>
    <row r="891" spans="2:2" x14ac:dyDescent="0.2">
      <c r="B891" s="156">
        <v>52840</v>
      </c>
    </row>
    <row r="892" spans="2:2" x14ac:dyDescent="0.2">
      <c r="B892" s="156">
        <v>52870</v>
      </c>
    </row>
    <row r="893" spans="2:2" x14ac:dyDescent="0.2">
      <c r="B893" s="156">
        <v>52901</v>
      </c>
    </row>
    <row r="894" spans="2:2" x14ac:dyDescent="0.2">
      <c r="B894" s="156">
        <v>52931</v>
      </c>
    </row>
    <row r="895" spans="2:2" x14ac:dyDescent="0.2">
      <c r="B895" s="156">
        <v>52962</v>
      </c>
    </row>
    <row r="896" spans="2:2" x14ac:dyDescent="0.2">
      <c r="B896" s="156">
        <v>52993</v>
      </c>
    </row>
    <row r="897" spans="2:2" x14ac:dyDescent="0.2">
      <c r="B897" s="156">
        <v>53021</v>
      </c>
    </row>
    <row r="898" spans="2:2" x14ac:dyDescent="0.2">
      <c r="B898" s="156">
        <v>53052</v>
      </c>
    </row>
    <row r="899" spans="2:2" x14ac:dyDescent="0.2">
      <c r="B899" s="156">
        <v>53082</v>
      </c>
    </row>
    <row r="900" spans="2:2" x14ac:dyDescent="0.2">
      <c r="B900" s="156">
        <v>53113</v>
      </c>
    </row>
    <row r="901" spans="2:2" x14ac:dyDescent="0.2">
      <c r="B901" s="156">
        <v>53143</v>
      </c>
    </row>
    <row r="902" spans="2:2" x14ac:dyDescent="0.2">
      <c r="B902" s="156">
        <v>53174</v>
      </c>
    </row>
    <row r="903" spans="2:2" x14ac:dyDescent="0.2">
      <c r="B903" s="156">
        <v>53205</v>
      </c>
    </row>
    <row r="904" spans="2:2" x14ac:dyDescent="0.2">
      <c r="B904" s="156">
        <v>53235</v>
      </c>
    </row>
    <row r="905" spans="2:2" x14ac:dyDescent="0.2">
      <c r="B905" s="156">
        <v>53266</v>
      </c>
    </row>
    <row r="906" spans="2:2" x14ac:dyDescent="0.2">
      <c r="B906" s="156">
        <v>53296</v>
      </c>
    </row>
    <row r="907" spans="2:2" x14ac:dyDescent="0.2">
      <c r="B907" s="156">
        <v>53327</v>
      </c>
    </row>
    <row r="908" spans="2:2" x14ac:dyDescent="0.2">
      <c r="B908" s="156">
        <v>53358</v>
      </c>
    </row>
    <row r="909" spans="2:2" x14ac:dyDescent="0.2">
      <c r="B909" s="156">
        <v>53386</v>
      </c>
    </row>
    <row r="910" spans="2:2" x14ac:dyDescent="0.2">
      <c r="B910" s="156">
        <v>53417</v>
      </c>
    </row>
    <row r="911" spans="2:2" x14ac:dyDescent="0.2">
      <c r="B911" s="156">
        <v>53447</v>
      </c>
    </row>
    <row r="912" spans="2:2" x14ac:dyDescent="0.2">
      <c r="B912" s="156">
        <v>53478</v>
      </c>
    </row>
    <row r="913" spans="2:2" x14ac:dyDescent="0.2">
      <c r="B913" s="156">
        <v>53508</v>
      </c>
    </row>
    <row r="914" spans="2:2" x14ac:dyDescent="0.2">
      <c r="B914" s="156">
        <v>53539</v>
      </c>
    </row>
    <row r="915" spans="2:2" x14ac:dyDescent="0.2">
      <c r="B915" s="156">
        <v>53570</v>
      </c>
    </row>
    <row r="916" spans="2:2" x14ac:dyDescent="0.2">
      <c r="B916" s="156">
        <v>53600</v>
      </c>
    </row>
    <row r="917" spans="2:2" x14ac:dyDescent="0.2">
      <c r="B917" s="156">
        <v>53631</v>
      </c>
    </row>
    <row r="918" spans="2:2" x14ac:dyDescent="0.2">
      <c r="B918" s="156">
        <v>53661</v>
      </c>
    </row>
    <row r="919" spans="2:2" x14ac:dyDescent="0.2">
      <c r="B919" s="156">
        <v>53692</v>
      </c>
    </row>
    <row r="920" spans="2:2" x14ac:dyDescent="0.2">
      <c r="B920" s="156">
        <v>53723</v>
      </c>
    </row>
    <row r="921" spans="2:2" x14ac:dyDescent="0.2">
      <c r="B921" s="156">
        <v>53751</v>
      </c>
    </row>
    <row r="922" spans="2:2" x14ac:dyDescent="0.2">
      <c r="B922" s="156">
        <v>53782</v>
      </c>
    </row>
    <row r="923" spans="2:2" x14ac:dyDescent="0.2">
      <c r="B923" s="156">
        <v>53812</v>
      </c>
    </row>
    <row r="924" spans="2:2" x14ac:dyDescent="0.2">
      <c r="B924" s="156">
        <v>53843</v>
      </c>
    </row>
    <row r="925" spans="2:2" x14ac:dyDescent="0.2">
      <c r="B925" s="156">
        <v>53873</v>
      </c>
    </row>
    <row r="926" spans="2:2" x14ac:dyDescent="0.2">
      <c r="B926" s="156">
        <v>53904</v>
      </c>
    </row>
    <row r="927" spans="2:2" x14ac:dyDescent="0.2">
      <c r="B927" s="156">
        <v>53935</v>
      </c>
    </row>
    <row r="928" spans="2:2" x14ac:dyDescent="0.2">
      <c r="B928" s="156">
        <v>53965</v>
      </c>
    </row>
    <row r="929" spans="2:2" x14ac:dyDescent="0.2">
      <c r="B929" s="156">
        <v>53996</v>
      </c>
    </row>
    <row r="930" spans="2:2" x14ac:dyDescent="0.2">
      <c r="B930" s="156">
        <v>54026</v>
      </c>
    </row>
    <row r="931" spans="2:2" x14ac:dyDescent="0.2">
      <c r="B931" s="156">
        <v>54057</v>
      </c>
    </row>
    <row r="932" spans="2:2" x14ac:dyDescent="0.2">
      <c r="B932" s="156">
        <v>54088</v>
      </c>
    </row>
    <row r="933" spans="2:2" x14ac:dyDescent="0.2">
      <c r="B933" s="156">
        <v>54117</v>
      </c>
    </row>
    <row r="934" spans="2:2" x14ac:dyDescent="0.2">
      <c r="B934" s="156">
        <v>54148</v>
      </c>
    </row>
    <row r="935" spans="2:2" x14ac:dyDescent="0.2">
      <c r="B935" s="156">
        <v>54178</v>
      </c>
    </row>
    <row r="936" spans="2:2" x14ac:dyDescent="0.2">
      <c r="B936" s="156">
        <v>54209</v>
      </c>
    </row>
    <row r="937" spans="2:2" x14ac:dyDescent="0.2">
      <c r="B937" s="156">
        <v>54239</v>
      </c>
    </row>
    <row r="938" spans="2:2" x14ac:dyDescent="0.2">
      <c r="B938" s="156">
        <v>54270</v>
      </c>
    </row>
    <row r="939" spans="2:2" x14ac:dyDescent="0.2">
      <c r="B939" s="156">
        <v>54301</v>
      </c>
    </row>
    <row r="940" spans="2:2" x14ac:dyDescent="0.2">
      <c r="B940" s="156">
        <v>54331</v>
      </c>
    </row>
    <row r="941" spans="2:2" x14ac:dyDescent="0.2">
      <c r="B941" s="156">
        <v>54362</v>
      </c>
    </row>
    <row r="942" spans="2:2" x14ac:dyDescent="0.2">
      <c r="B942" s="156">
        <v>54392</v>
      </c>
    </row>
    <row r="943" spans="2:2" x14ac:dyDescent="0.2">
      <c r="B943" s="156">
        <v>54423</v>
      </c>
    </row>
    <row r="944" spans="2:2" x14ac:dyDescent="0.2">
      <c r="B944" s="156">
        <v>54454</v>
      </c>
    </row>
    <row r="945" spans="2:2" x14ac:dyDescent="0.2">
      <c r="B945" s="156">
        <v>54482</v>
      </c>
    </row>
    <row r="946" spans="2:2" x14ac:dyDescent="0.2">
      <c r="B946" s="156">
        <v>54513</v>
      </c>
    </row>
    <row r="947" spans="2:2" x14ac:dyDescent="0.2">
      <c r="B947" s="156">
        <v>54543</v>
      </c>
    </row>
    <row r="948" spans="2:2" x14ac:dyDescent="0.2">
      <c r="B948" s="156">
        <v>54574</v>
      </c>
    </row>
    <row r="949" spans="2:2" x14ac:dyDescent="0.2">
      <c r="B949" s="156">
        <v>54604</v>
      </c>
    </row>
    <row r="950" spans="2:2" x14ac:dyDescent="0.2">
      <c r="B950" s="156">
        <v>54635</v>
      </c>
    </row>
    <row r="951" spans="2:2" x14ac:dyDescent="0.2">
      <c r="B951" s="156">
        <v>54666</v>
      </c>
    </row>
    <row r="952" spans="2:2" x14ac:dyDescent="0.2">
      <c r="B952" s="156">
        <v>54696</v>
      </c>
    </row>
    <row r="953" spans="2:2" x14ac:dyDescent="0.2">
      <c r="B953" s="156">
        <v>54727</v>
      </c>
    </row>
    <row r="954" spans="2:2" x14ac:dyDescent="0.2">
      <c r="B954" s="156">
        <v>54757</v>
      </c>
    </row>
    <row r="955" spans="2:2" x14ac:dyDescent="0.2">
      <c r="B955" s="156">
        <v>54788</v>
      </c>
    </row>
    <row r="956" spans="2:2" x14ac:dyDescent="0.2">
      <c r="B956" s="156">
        <v>54819</v>
      </c>
    </row>
    <row r="957" spans="2:2" x14ac:dyDescent="0.2">
      <c r="B957" s="156">
        <v>54847</v>
      </c>
    </row>
    <row r="958" spans="2:2" x14ac:dyDescent="0.2">
      <c r="B958" s="156">
        <v>54878</v>
      </c>
    </row>
    <row r="959" spans="2:2" x14ac:dyDescent="0.2">
      <c r="B959" s="156">
        <v>54908</v>
      </c>
    </row>
    <row r="960" spans="2:2" x14ac:dyDescent="0.2">
      <c r="B960" s="156">
        <v>54939</v>
      </c>
    </row>
    <row r="961" spans="2:2" x14ac:dyDescent="0.2">
      <c r="B961" s="156">
        <v>54969</v>
      </c>
    </row>
    <row r="962" spans="2:2" x14ac:dyDescent="0.2">
      <c r="B962" s="156">
        <v>55000</v>
      </c>
    </row>
    <row r="963" spans="2:2" x14ac:dyDescent="0.2">
      <c r="B963" s="156">
        <v>55031</v>
      </c>
    </row>
    <row r="964" spans="2:2" x14ac:dyDescent="0.2">
      <c r="B964" s="156">
        <v>55061</v>
      </c>
    </row>
    <row r="965" spans="2:2" x14ac:dyDescent="0.2">
      <c r="B965" s="156">
        <v>55092</v>
      </c>
    </row>
    <row r="966" spans="2:2" x14ac:dyDescent="0.2">
      <c r="B966" s="156">
        <v>55122</v>
      </c>
    </row>
    <row r="967" spans="2:2" x14ac:dyDescent="0.2">
      <c r="B967" s="156">
        <v>55153</v>
      </c>
    </row>
    <row r="968" spans="2:2" x14ac:dyDescent="0.2">
      <c r="B968" s="156">
        <v>55184</v>
      </c>
    </row>
    <row r="969" spans="2:2" x14ac:dyDescent="0.2">
      <c r="B969" s="156">
        <v>55212</v>
      </c>
    </row>
    <row r="970" spans="2:2" x14ac:dyDescent="0.2">
      <c r="B970" s="156">
        <v>55243</v>
      </c>
    </row>
    <row r="971" spans="2:2" x14ac:dyDescent="0.2">
      <c r="B971" s="156">
        <v>55273</v>
      </c>
    </row>
    <row r="972" spans="2:2" x14ac:dyDescent="0.2">
      <c r="B972" s="156">
        <v>55304</v>
      </c>
    </row>
    <row r="973" spans="2:2" x14ac:dyDescent="0.2">
      <c r="B973" s="156">
        <v>55334</v>
      </c>
    </row>
    <row r="974" spans="2:2" x14ac:dyDescent="0.2">
      <c r="B974" s="156">
        <v>55365</v>
      </c>
    </row>
    <row r="975" spans="2:2" x14ac:dyDescent="0.2">
      <c r="B975" s="156">
        <v>55396</v>
      </c>
    </row>
    <row r="976" spans="2:2" x14ac:dyDescent="0.2">
      <c r="B976" s="156">
        <v>55426</v>
      </c>
    </row>
    <row r="977" spans="2:2" x14ac:dyDescent="0.2">
      <c r="B977" s="156">
        <v>55457</v>
      </c>
    </row>
    <row r="978" spans="2:2" x14ac:dyDescent="0.2">
      <c r="B978" s="156">
        <v>55487</v>
      </c>
    </row>
    <row r="979" spans="2:2" x14ac:dyDescent="0.2">
      <c r="B979" s="156">
        <v>55518</v>
      </c>
    </row>
    <row r="980" spans="2:2" x14ac:dyDescent="0.2">
      <c r="B980" s="156">
        <v>55549</v>
      </c>
    </row>
    <row r="981" spans="2:2" x14ac:dyDescent="0.2">
      <c r="B981" s="156">
        <v>55578</v>
      </c>
    </row>
    <row r="982" spans="2:2" x14ac:dyDescent="0.2">
      <c r="B982" s="156">
        <v>55609</v>
      </c>
    </row>
    <row r="983" spans="2:2" x14ac:dyDescent="0.2">
      <c r="B983" s="156">
        <v>55639</v>
      </c>
    </row>
    <row r="984" spans="2:2" x14ac:dyDescent="0.2">
      <c r="B984" s="156">
        <v>55670</v>
      </c>
    </row>
    <row r="985" spans="2:2" x14ac:dyDescent="0.2">
      <c r="B985" s="156">
        <v>55700</v>
      </c>
    </row>
    <row r="986" spans="2:2" x14ac:dyDescent="0.2">
      <c r="B986" s="156">
        <v>55731</v>
      </c>
    </row>
    <row r="987" spans="2:2" x14ac:dyDescent="0.2">
      <c r="B987" s="156">
        <v>55762</v>
      </c>
    </row>
    <row r="988" spans="2:2" x14ac:dyDescent="0.2">
      <c r="B988" s="156">
        <v>55792</v>
      </c>
    </row>
    <row r="989" spans="2:2" x14ac:dyDescent="0.2">
      <c r="B989" s="156">
        <v>55823</v>
      </c>
    </row>
    <row r="990" spans="2:2" x14ac:dyDescent="0.2">
      <c r="B990" s="156">
        <v>55853</v>
      </c>
    </row>
    <row r="991" spans="2:2" x14ac:dyDescent="0.2">
      <c r="B991" s="156">
        <v>55884</v>
      </c>
    </row>
    <row r="992" spans="2:2" x14ac:dyDescent="0.2">
      <c r="B992" s="156">
        <v>55915</v>
      </c>
    </row>
    <row r="993" spans="2:2" x14ac:dyDescent="0.2">
      <c r="B993" s="156">
        <v>55943</v>
      </c>
    </row>
    <row r="994" spans="2:2" x14ac:dyDescent="0.2">
      <c r="B994" s="156">
        <v>55974</v>
      </c>
    </row>
    <row r="995" spans="2:2" x14ac:dyDescent="0.2">
      <c r="B995" s="156">
        <v>56004</v>
      </c>
    </row>
    <row r="996" spans="2:2" x14ac:dyDescent="0.2">
      <c r="B996" s="156">
        <v>56035</v>
      </c>
    </row>
    <row r="997" spans="2:2" x14ac:dyDescent="0.2">
      <c r="B997" s="156">
        <v>56065</v>
      </c>
    </row>
    <row r="998" spans="2:2" x14ac:dyDescent="0.2">
      <c r="B998" s="156">
        <v>56096</v>
      </c>
    </row>
    <row r="999" spans="2:2" x14ac:dyDescent="0.2">
      <c r="B999" s="156">
        <v>56127</v>
      </c>
    </row>
    <row r="1000" spans="2:2" x14ac:dyDescent="0.2">
      <c r="B1000" s="156">
        <v>56157</v>
      </c>
    </row>
    <row r="1001" spans="2:2" x14ac:dyDescent="0.2">
      <c r="B1001" s="156">
        <v>56188</v>
      </c>
    </row>
    <row r="1002" spans="2:2" x14ac:dyDescent="0.2">
      <c r="B1002" s="156">
        <v>56218</v>
      </c>
    </row>
    <row r="1003" spans="2:2" x14ac:dyDescent="0.2">
      <c r="B1003" s="156">
        <v>56249</v>
      </c>
    </row>
  </sheetData>
  <sheetProtection sheet="1" objects="1" scenarios="1" selectLockedCells="1"/>
  <conditionalFormatting sqref="E19:L642">
    <cfRule type="expression" dxfId="71" priority="3">
      <formula>ISEVEN(YEAR($B19))</formula>
    </cfRule>
  </conditionalFormatting>
  <conditionalFormatting sqref="B19:D642">
    <cfRule type="expression" dxfId="70" priority="2">
      <formula>ISEVEN(YEAR($B19))</formula>
    </cfRule>
  </conditionalFormatting>
  <conditionalFormatting sqref="B19:B642">
    <cfRule type="expression" dxfId="69" priority="1">
      <formula>$C19=""</formula>
    </cfRule>
  </conditionalFormatting>
  <dataValidations count="1">
    <dataValidation type="list" allowBlank="1" showInputMessage="1" showErrorMessage="1" sqref="E13">
      <formula1>$Q$2:$Q$5</formula1>
    </dataValidation>
  </dataValidations>
  <pageMargins left="0.51181102362204722" right="0.11811023622047245" top="0.22" bottom="0.59055118110236227" header="0" footer="0"/>
  <pageSetup paperSize="9" scale="80" orientation="portrait" horizontalDpi="4294967295" r:id="rId1"/>
  <headerFooter>
    <oddFooter>&amp;L&amp;8Copyright by Joachim Becker WebSolutions&amp;C&amp;8http://www.controllerspielwiese.de</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62</vt:i4>
      </vt:variant>
    </vt:vector>
  </HeadingPairs>
  <TitlesOfParts>
    <vt:vector size="94" baseType="lpstr">
      <vt:lpstr>Monatsentwicklung</vt:lpstr>
      <vt:lpstr>Kapitaldienst z. Stichtag</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D28</vt:lpstr>
      <vt:lpstr>D29</vt:lpstr>
      <vt:lpstr>D30</vt:lpstr>
      <vt:lpstr>Darlehen1</vt:lpstr>
      <vt:lpstr>Darlehen10</vt:lpstr>
      <vt:lpstr>Darlehen11</vt:lpstr>
      <vt:lpstr>Darlehen12</vt:lpstr>
      <vt:lpstr>Darlehen13</vt:lpstr>
      <vt:lpstr>Darlehen14</vt:lpstr>
      <vt:lpstr>Darlehen15</vt:lpstr>
      <vt:lpstr>Darlehen16</vt:lpstr>
      <vt:lpstr>Darlehen17</vt:lpstr>
      <vt:lpstr>Darlehen18</vt:lpstr>
      <vt:lpstr>Darlehen19</vt:lpstr>
      <vt:lpstr>Darlehen2</vt:lpstr>
      <vt:lpstr>Darlehen20</vt:lpstr>
      <vt:lpstr>Darlehen21</vt:lpstr>
      <vt:lpstr>Darlehen22</vt:lpstr>
      <vt:lpstr>Darlehen23</vt:lpstr>
      <vt:lpstr>Darlehen24</vt:lpstr>
      <vt:lpstr>Darlehen25</vt:lpstr>
      <vt:lpstr>Darlehen26</vt:lpstr>
      <vt:lpstr>Darlehen27</vt:lpstr>
      <vt:lpstr>Darlehen28</vt:lpstr>
      <vt:lpstr>Darlehen29</vt:lpstr>
      <vt:lpstr>Darlehen3</vt:lpstr>
      <vt:lpstr>Darlehen30</vt:lpstr>
      <vt:lpstr>Darlehen4</vt:lpstr>
      <vt:lpstr>Darlehen5</vt:lpstr>
      <vt:lpstr>Darlehen6</vt:lpstr>
      <vt:lpstr>Darlehen7</vt:lpstr>
      <vt:lpstr>Darlehen8</vt:lpstr>
      <vt:lpstr>Darlehen9</vt:lpstr>
      <vt:lpstr>'D1'!Druckbereich</vt:lpstr>
      <vt:lpstr>'D10'!Druckbereich</vt:lpstr>
      <vt:lpstr>'D11'!Druckbereich</vt:lpstr>
      <vt:lpstr>'D12'!Druckbereich</vt:lpstr>
      <vt:lpstr>'D13'!Druckbereich</vt:lpstr>
      <vt:lpstr>'D14'!Druckbereich</vt:lpstr>
      <vt:lpstr>'D15'!Druckbereich</vt:lpstr>
      <vt:lpstr>'D16'!Druckbereich</vt:lpstr>
      <vt:lpstr>'D17'!Druckbereich</vt:lpstr>
      <vt:lpstr>'D18'!Druckbereich</vt:lpstr>
      <vt:lpstr>'D19'!Druckbereich</vt:lpstr>
      <vt:lpstr>'D2'!Druckbereich</vt:lpstr>
      <vt:lpstr>'D20'!Druckbereich</vt:lpstr>
      <vt:lpstr>'D21'!Druckbereich</vt:lpstr>
      <vt:lpstr>'D22'!Druckbereich</vt:lpstr>
      <vt:lpstr>'D23'!Druckbereich</vt:lpstr>
      <vt:lpstr>'D24'!Druckbereich</vt:lpstr>
      <vt:lpstr>'D25'!Druckbereich</vt:lpstr>
      <vt:lpstr>'D26'!Druckbereich</vt:lpstr>
      <vt:lpstr>'D27'!Druckbereich</vt:lpstr>
      <vt:lpstr>'D28'!Druckbereich</vt:lpstr>
      <vt:lpstr>'D29'!Druckbereich</vt:lpstr>
      <vt:lpstr>'D3'!Druckbereich</vt:lpstr>
      <vt:lpstr>'D30'!Druckbereich</vt:lpstr>
      <vt:lpstr>'D4'!Druckbereich</vt:lpstr>
      <vt:lpstr>'D5'!Druckbereich</vt:lpstr>
      <vt:lpstr>'D6'!Druckbereich</vt:lpstr>
      <vt:lpstr>'D7'!Druckbereich</vt:lpstr>
      <vt:lpstr>'D8'!Druckbereich</vt:lpstr>
      <vt:lpstr>'D9'!Druckbereich</vt:lpstr>
      <vt:lpstr>'Kapitaldienst z. Stichtag'!Druckbereich</vt:lpstr>
      <vt:lpstr>Monatsentwicklung!Druckbereich</vt:lpstr>
    </vt:vector>
  </TitlesOfParts>
  <Manager>Joachim Becker</Manager>
  <Company>Joachim Becker WebSolutions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Kapitaldienstberechnung für bis zu 30 Abzahlungsdarlehen</dc:title>
  <dc:subject>Kapitaldienstberechnung Abzahlungsdarlehen Tilgungsplan Ratenkredit</dc:subject>
  <dc:creator>Joachim Becker WebSolutions</dc:creator>
  <cp:keywords>Kaptialdienstberechnung Tilgungsplan Tilgungsrechner dreißig Abzahlungsdarlehen Ratenkredit Zins</cp:keywords>
  <dc:description>Copyright by Joachim Becker WebSolutions
http://www.controllerspielwiese.de</dc:description>
  <cp:lastModifiedBy>ControllerSpielwiese</cp:lastModifiedBy>
  <cp:lastPrinted>2024-11-11T14:59:48Z</cp:lastPrinted>
  <dcterms:created xsi:type="dcterms:W3CDTF">2010-05-20T13:37:29Z</dcterms:created>
  <dcterms:modified xsi:type="dcterms:W3CDTF">2024-11-13T13:27:01Z</dcterms:modified>
</cp:coreProperties>
</file>