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tabRatio="719"/>
  </bookViews>
  <sheets>
    <sheet name="Plan BWA Monate" sheetId="1" r:id="rId1"/>
    <sheet name="Plan BWA kum" sheetId="3" r:id="rId2"/>
    <sheet name="Plan BWA Monate mit %" sheetId="4" r:id="rId3"/>
    <sheet name="Visualisierung" sheetId="5" r:id="rId4"/>
    <sheet name="Plan Bilanz Monate" sheetId="6" r:id="rId5"/>
    <sheet name="Anwendungshilfe" sheetId="7" r:id="rId6"/>
  </sheets>
  <definedNames>
    <definedName name="Drittens" localSheetId="5">Anwendungshilfe!$B$55</definedName>
    <definedName name="Drittens">#REF!</definedName>
    <definedName name="_xlnm.Print_Area" localSheetId="1">'Plan BWA kum'!$B$2:$R$54</definedName>
    <definedName name="_xlnm.Print_Area" localSheetId="0">'Plan BWA Monate'!$B$2:$R$54</definedName>
    <definedName name="_xlnm.Print_Area" localSheetId="2">'Plan BWA Monate mit %'!$B$2:$AD$59</definedName>
    <definedName name="_xlnm.Print_Area" localSheetId="3">Visualisierung!$B$2:$P$63</definedName>
    <definedName name="_xlnm.Print_Titles" localSheetId="5">Anwendungshilfe!$2:$4</definedName>
    <definedName name="Erstens" localSheetId="5">Anwendungshilfe!$B$13</definedName>
    <definedName name="Erstens">#REF!</definedName>
    <definedName name="Viertens" localSheetId="5">Anwendungshilfe!$B$92</definedName>
    <definedName name="Viertens">#REF!</definedName>
    <definedName name="Zweitens" localSheetId="5">Anwendungshilfe!$B$24</definedName>
    <definedName name="Zweiten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2" i="7" l="1"/>
  <c r="B55" i="7"/>
  <c r="B24" i="7"/>
  <c r="B13" i="7"/>
  <c r="B34" i="5" l="1"/>
  <c r="B4" i="5"/>
  <c r="C5" i="4" l="1"/>
  <c r="C5" i="3"/>
  <c r="G50" i="1" l="1"/>
  <c r="H50" i="1"/>
  <c r="I50" i="1"/>
  <c r="J50" i="1"/>
  <c r="K50" i="1"/>
  <c r="L50" i="1"/>
  <c r="M50" i="1"/>
  <c r="N50" i="1"/>
  <c r="O50" i="1"/>
  <c r="P50" i="1"/>
  <c r="F50" i="1"/>
  <c r="E50" i="1"/>
  <c r="B2" i="1" l="1"/>
  <c r="B2" i="3"/>
  <c r="G36" i="5"/>
  <c r="G6" i="5"/>
  <c r="C15" i="5"/>
  <c r="C12" i="5"/>
  <c r="C11" i="5"/>
  <c r="C8" i="5"/>
  <c r="C13" i="5"/>
  <c r="C14" i="5"/>
  <c r="C57" i="5"/>
  <c r="C54" i="5"/>
  <c r="C53" i="5"/>
  <c r="C52" i="5"/>
  <c r="C51" i="5"/>
  <c r="C50" i="5"/>
  <c r="C49" i="5"/>
  <c r="C48" i="5"/>
  <c r="C47" i="5"/>
  <c r="C45" i="5"/>
  <c r="C44" i="5"/>
  <c r="C43" i="5"/>
  <c r="C41" i="5"/>
  <c r="C55" i="5"/>
  <c r="C56" i="5"/>
  <c r="E64" i="1" l="1"/>
  <c r="F66" i="1"/>
  <c r="G66" i="1"/>
  <c r="H66" i="1"/>
  <c r="I66" i="1"/>
  <c r="J66" i="1"/>
  <c r="K66" i="1"/>
  <c r="L66" i="1"/>
  <c r="M66" i="1"/>
  <c r="N66" i="1"/>
  <c r="O66" i="1"/>
  <c r="P66" i="1"/>
  <c r="F67" i="1"/>
  <c r="G67" i="1"/>
  <c r="H67" i="1"/>
  <c r="I67" i="1"/>
  <c r="J67" i="1"/>
  <c r="K67" i="1"/>
  <c r="L67" i="1"/>
  <c r="M67" i="1"/>
  <c r="N67" i="1"/>
  <c r="O67" i="1"/>
  <c r="P67" i="1"/>
  <c r="J68" i="1"/>
  <c r="K68" i="1"/>
  <c r="K69" i="1" s="1"/>
  <c r="L68" i="1"/>
  <c r="L69" i="1" s="1"/>
  <c r="M68" i="1"/>
  <c r="N68" i="1"/>
  <c r="N69" i="1" s="1"/>
  <c r="O68" i="1"/>
  <c r="O69" i="1" s="1"/>
  <c r="P68" i="1"/>
  <c r="P69" i="1" s="1"/>
  <c r="J69" i="1"/>
  <c r="M69" i="1"/>
  <c r="F64" i="1"/>
  <c r="G64" i="1"/>
  <c r="H64" i="1"/>
  <c r="I64" i="1"/>
  <c r="J64" i="1"/>
  <c r="K64" i="1"/>
  <c r="L64" i="1"/>
  <c r="M64" i="1"/>
  <c r="N64" i="1"/>
  <c r="O64" i="1"/>
  <c r="P64" i="1"/>
  <c r="E67" i="1"/>
  <c r="E66" i="1"/>
  <c r="AC59" i="4"/>
  <c r="AA59" i="4"/>
  <c r="Y59" i="4"/>
  <c r="W59" i="4"/>
  <c r="U59" i="4"/>
  <c r="S59" i="4"/>
  <c r="Q59" i="4"/>
  <c r="O59" i="4"/>
  <c r="M59" i="4"/>
  <c r="K59" i="4"/>
  <c r="I59" i="4"/>
  <c r="G59" i="4"/>
  <c r="AC57" i="4"/>
  <c r="AA57" i="4"/>
  <c r="Y57" i="4"/>
  <c r="W57" i="4"/>
  <c r="U57" i="4"/>
  <c r="S57" i="4"/>
  <c r="Q57" i="4"/>
  <c r="O57" i="4"/>
  <c r="M57" i="4"/>
  <c r="K57" i="4"/>
  <c r="I57" i="4"/>
  <c r="G57" i="4"/>
  <c r="E59" i="4"/>
  <c r="E57" i="4"/>
  <c r="Q59" i="3"/>
  <c r="Q57" i="3"/>
  <c r="E59" i="3"/>
  <c r="E57" i="3"/>
  <c r="Q59" i="1"/>
  <c r="Q57" i="1"/>
  <c r="F57" i="3" l="1"/>
  <c r="G57" i="3" s="1"/>
  <c r="H57" i="3" s="1"/>
  <c r="I57" i="3" s="1"/>
  <c r="J57" i="3" s="1"/>
  <c r="K57" i="3" s="1"/>
  <c r="L57" i="3" s="1"/>
  <c r="M57" i="3" s="1"/>
  <c r="N57" i="3" s="1"/>
  <c r="O57" i="3" s="1"/>
  <c r="P57" i="3" s="1"/>
  <c r="F59" i="3"/>
  <c r="G59" i="3" s="1"/>
  <c r="H59" i="3" s="1"/>
  <c r="I59" i="3" s="1"/>
  <c r="J59" i="3" s="1"/>
  <c r="K59" i="3" s="1"/>
  <c r="L59" i="3" s="1"/>
  <c r="M59" i="3" s="1"/>
  <c r="N59" i="3" s="1"/>
  <c r="O59" i="3" s="1"/>
  <c r="P59" i="3" s="1"/>
  <c r="AA45" i="4" l="1"/>
  <c r="Y45" i="4"/>
  <c r="W45" i="4"/>
  <c r="U45" i="4"/>
  <c r="S45" i="4"/>
  <c r="Q45" i="4"/>
  <c r="O45" i="4"/>
  <c r="M45" i="4"/>
  <c r="K45" i="4"/>
  <c r="I45" i="4"/>
  <c r="G45" i="4"/>
  <c r="AA44" i="4"/>
  <c r="Y44" i="4"/>
  <c r="W44" i="4"/>
  <c r="U44" i="4"/>
  <c r="S44" i="4"/>
  <c r="Q44" i="4"/>
  <c r="O44" i="4"/>
  <c r="M44" i="4"/>
  <c r="K44" i="4"/>
  <c r="I44" i="4"/>
  <c r="G44" i="4"/>
  <c r="AA43" i="4"/>
  <c r="Y43" i="4"/>
  <c r="W43" i="4"/>
  <c r="U43" i="4"/>
  <c r="S43" i="4"/>
  <c r="Q43" i="4"/>
  <c r="O43" i="4"/>
  <c r="M43" i="4"/>
  <c r="K43" i="4"/>
  <c r="I43" i="4"/>
  <c r="G43" i="4"/>
  <c r="AA41" i="4"/>
  <c r="Y41" i="4"/>
  <c r="W41" i="4"/>
  <c r="U41" i="4"/>
  <c r="S41" i="4"/>
  <c r="Q41" i="4"/>
  <c r="O41" i="4"/>
  <c r="M41" i="4"/>
  <c r="K41" i="4"/>
  <c r="I41" i="4"/>
  <c r="G41" i="4"/>
  <c r="AA40" i="4"/>
  <c r="Y40" i="4"/>
  <c r="W40" i="4"/>
  <c r="U40" i="4"/>
  <c r="S40" i="4"/>
  <c r="Q40" i="4"/>
  <c r="O40" i="4"/>
  <c r="M40" i="4"/>
  <c r="K40" i="4"/>
  <c r="I40" i="4"/>
  <c r="G40" i="4"/>
  <c r="AA39" i="4"/>
  <c r="Y39" i="4"/>
  <c r="W39" i="4"/>
  <c r="U39" i="4"/>
  <c r="S39" i="4"/>
  <c r="Q39" i="4"/>
  <c r="O39" i="4"/>
  <c r="M39" i="4"/>
  <c r="K39" i="4"/>
  <c r="I39" i="4"/>
  <c r="G39" i="4"/>
  <c r="AA35" i="4"/>
  <c r="Y35" i="4"/>
  <c r="W35" i="4"/>
  <c r="U35" i="4"/>
  <c r="S35" i="4"/>
  <c r="Q35" i="4"/>
  <c r="O35" i="4"/>
  <c r="M35" i="4"/>
  <c r="AA34" i="4"/>
  <c r="Y34" i="4"/>
  <c r="W34" i="4"/>
  <c r="U34" i="4"/>
  <c r="S34" i="4"/>
  <c r="Q34" i="4"/>
  <c r="O34" i="4"/>
  <c r="M34" i="4"/>
  <c r="K34" i="4"/>
  <c r="I34" i="4"/>
  <c r="G34" i="4"/>
  <c r="AA33" i="4"/>
  <c r="Y33" i="4"/>
  <c r="W33" i="4"/>
  <c r="U33" i="4"/>
  <c r="S33" i="4"/>
  <c r="Q33" i="4"/>
  <c r="O33" i="4"/>
  <c r="M33" i="4"/>
  <c r="K33" i="4"/>
  <c r="I33" i="4"/>
  <c r="G33" i="4"/>
  <c r="AA32" i="4"/>
  <c r="Y32" i="4"/>
  <c r="W32" i="4"/>
  <c r="U32" i="4"/>
  <c r="S32" i="4"/>
  <c r="Q32" i="4"/>
  <c r="O32" i="4"/>
  <c r="M32" i="4"/>
  <c r="K32" i="4"/>
  <c r="I32" i="4"/>
  <c r="G32" i="4"/>
  <c r="AA31" i="4"/>
  <c r="Y31" i="4"/>
  <c r="W31" i="4"/>
  <c r="U31" i="4"/>
  <c r="S31" i="4"/>
  <c r="Q31" i="4"/>
  <c r="O31" i="4"/>
  <c r="M31" i="4"/>
  <c r="K31" i="4"/>
  <c r="I31" i="4"/>
  <c r="G31" i="4"/>
  <c r="AA30" i="4"/>
  <c r="Y30" i="4"/>
  <c r="W30" i="4"/>
  <c r="U30" i="4"/>
  <c r="S30" i="4"/>
  <c r="Q30" i="4"/>
  <c r="O30" i="4"/>
  <c r="M30" i="4"/>
  <c r="K30" i="4"/>
  <c r="I30" i="4"/>
  <c r="G30" i="4"/>
  <c r="AA29" i="4"/>
  <c r="Y29" i="4"/>
  <c r="W29" i="4"/>
  <c r="U29" i="4"/>
  <c r="S29" i="4"/>
  <c r="Q29" i="4"/>
  <c r="O29" i="4"/>
  <c r="M29" i="4"/>
  <c r="K29" i="4"/>
  <c r="I29" i="4"/>
  <c r="G29" i="4"/>
  <c r="AA28" i="4"/>
  <c r="Y28" i="4"/>
  <c r="W28" i="4"/>
  <c r="U28" i="4"/>
  <c r="S28" i="4"/>
  <c r="Q28" i="4"/>
  <c r="O28" i="4"/>
  <c r="M28" i="4"/>
  <c r="K28" i="4"/>
  <c r="I28" i="4"/>
  <c r="G28" i="4"/>
  <c r="AA27" i="4"/>
  <c r="Y27" i="4"/>
  <c r="W27" i="4"/>
  <c r="U27" i="4"/>
  <c r="S27" i="4"/>
  <c r="Q27" i="4"/>
  <c r="O27" i="4"/>
  <c r="M27" i="4"/>
  <c r="K27" i="4"/>
  <c r="I27" i="4"/>
  <c r="G27" i="4"/>
  <c r="AA26" i="4"/>
  <c r="Y26" i="4"/>
  <c r="W26" i="4"/>
  <c r="U26" i="4"/>
  <c r="S26" i="4"/>
  <c r="Q26" i="4"/>
  <c r="O26" i="4"/>
  <c r="M26" i="4"/>
  <c r="K26" i="4"/>
  <c r="I26" i="4"/>
  <c r="G26" i="4"/>
  <c r="AA25" i="4"/>
  <c r="Y25" i="4"/>
  <c r="W25" i="4"/>
  <c r="U25" i="4"/>
  <c r="S25" i="4"/>
  <c r="Q25" i="4"/>
  <c r="O25" i="4"/>
  <c r="M25" i="4"/>
  <c r="K25" i="4"/>
  <c r="I25" i="4"/>
  <c r="G25" i="4"/>
  <c r="AA24" i="4"/>
  <c r="Y24" i="4"/>
  <c r="W24" i="4"/>
  <c r="U24" i="4"/>
  <c r="S24" i="4"/>
  <c r="Q24" i="4"/>
  <c r="O24" i="4"/>
  <c r="M24" i="4"/>
  <c r="K24" i="4"/>
  <c r="I24" i="4"/>
  <c r="G24" i="4"/>
  <c r="AA19" i="4"/>
  <c r="Y19" i="4"/>
  <c r="W19" i="4"/>
  <c r="U19" i="4"/>
  <c r="S19" i="4"/>
  <c r="Q19" i="4"/>
  <c r="O19" i="4"/>
  <c r="M19" i="4"/>
  <c r="K19" i="4"/>
  <c r="I19" i="4"/>
  <c r="G19" i="4"/>
  <c r="AA15" i="4"/>
  <c r="Y15" i="4"/>
  <c r="W15" i="4"/>
  <c r="U15" i="4"/>
  <c r="S15" i="4"/>
  <c r="Q15" i="4"/>
  <c r="O15" i="4"/>
  <c r="M15" i="4"/>
  <c r="K15" i="4"/>
  <c r="I15" i="4"/>
  <c r="G15" i="4"/>
  <c r="AA11" i="4"/>
  <c r="Y11" i="4"/>
  <c r="W11" i="4"/>
  <c r="U11" i="4"/>
  <c r="S11" i="4"/>
  <c r="Q11" i="4"/>
  <c r="O11" i="4"/>
  <c r="M11" i="4"/>
  <c r="K11" i="4"/>
  <c r="I11" i="4"/>
  <c r="G11" i="4"/>
  <c r="AA10" i="4"/>
  <c r="Y10" i="4"/>
  <c r="W10" i="4"/>
  <c r="U10" i="4"/>
  <c r="S10" i="4"/>
  <c r="Q10" i="4"/>
  <c r="O10" i="4"/>
  <c r="M10" i="4"/>
  <c r="K10" i="4"/>
  <c r="I10" i="4"/>
  <c r="G10" i="4"/>
  <c r="AA9" i="4"/>
  <c r="Y9" i="4"/>
  <c r="W9" i="4"/>
  <c r="U9" i="4"/>
  <c r="S9" i="4"/>
  <c r="Q9" i="4"/>
  <c r="O9" i="4"/>
  <c r="M9" i="4"/>
  <c r="K9" i="4"/>
  <c r="I9" i="4"/>
  <c r="G9" i="4"/>
  <c r="AC46" i="4"/>
  <c r="E45" i="4"/>
  <c r="AC44" i="4"/>
  <c r="E44" i="4"/>
  <c r="AC43" i="4"/>
  <c r="E43" i="4"/>
  <c r="AC41" i="4"/>
  <c r="E41" i="4"/>
  <c r="AC40" i="4"/>
  <c r="E40" i="4"/>
  <c r="AC39" i="4"/>
  <c r="E39" i="4"/>
  <c r="AC34" i="4"/>
  <c r="E34" i="4"/>
  <c r="E33" i="4"/>
  <c r="AC32" i="4"/>
  <c r="E32" i="4"/>
  <c r="AC31" i="4"/>
  <c r="E31" i="4"/>
  <c r="AC30" i="4"/>
  <c r="E30" i="4"/>
  <c r="AC29" i="4"/>
  <c r="E29" i="4"/>
  <c r="AC28" i="4"/>
  <c r="E28" i="4"/>
  <c r="AC27" i="4"/>
  <c r="E27" i="4"/>
  <c r="AC26" i="4"/>
  <c r="E26" i="4"/>
  <c r="AC25" i="4"/>
  <c r="E25" i="4"/>
  <c r="E24" i="4"/>
  <c r="AC19" i="4"/>
  <c r="E19" i="4"/>
  <c r="E15" i="4"/>
  <c r="E11" i="4"/>
  <c r="E10" i="4"/>
  <c r="E9" i="4"/>
  <c r="AA7" i="4"/>
  <c r="Y7" i="4"/>
  <c r="W7" i="4"/>
  <c r="U7" i="4"/>
  <c r="S7" i="4"/>
  <c r="Q7" i="4"/>
  <c r="O7" i="4"/>
  <c r="M7" i="4"/>
  <c r="K7" i="4"/>
  <c r="I7" i="4"/>
  <c r="G7" i="4"/>
  <c r="E7" i="4"/>
  <c r="E6" i="4"/>
  <c r="AA5" i="4"/>
  <c r="Y5" i="4"/>
  <c r="W5" i="4"/>
  <c r="U5" i="4"/>
  <c r="S5" i="4"/>
  <c r="Q5" i="4"/>
  <c r="O5" i="4"/>
  <c r="M5" i="4"/>
  <c r="K5" i="4"/>
  <c r="I5" i="4"/>
  <c r="G5" i="4"/>
  <c r="E5" i="4"/>
  <c r="Q46" i="3"/>
  <c r="Q44" i="3"/>
  <c r="Q43" i="3"/>
  <c r="Q41" i="3"/>
  <c r="Q40" i="3"/>
  <c r="Q39" i="3"/>
  <c r="Q34" i="3"/>
  <c r="Q32" i="3"/>
  <c r="Q31" i="3"/>
  <c r="Q30" i="3"/>
  <c r="Q29" i="3"/>
  <c r="Q28" i="3"/>
  <c r="Q27" i="3"/>
  <c r="Q26" i="3"/>
  <c r="Q25" i="3"/>
  <c r="Q19" i="3"/>
  <c r="E46" i="3"/>
  <c r="F46" i="3" s="1"/>
  <c r="G46" i="3" s="1"/>
  <c r="H46" i="3" s="1"/>
  <c r="I46" i="3" s="1"/>
  <c r="J46" i="3" s="1"/>
  <c r="K46" i="3" s="1"/>
  <c r="L46" i="3" s="1"/>
  <c r="M46" i="3" s="1"/>
  <c r="N46" i="3" s="1"/>
  <c r="O46" i="3" s="1"/>
  <c r="P46" i="3" s="1"/>
  <c r="E45" i="3"/>
  <c r="F45" i="3" s="1"/>
  <c r="G45" i="3" s="1"/>
  <c r="H45" i="3" s="1"/>
  <c r="I45" i="3" s="1"/>
  <c r="J45" i="3" s="1"/>
  <c r="K45" i="3" s="1"/>
  <c r="L45" i="3" s="1"/>
  <c r="M45" i="3" s="1"/>
  <c r="N45" i="3" s="1"/>
  <c r="O45" i="3" s="1"/>
  <c r="P45" i="3" s="1"/>
  <c r="E44" i="3"/>
  <c r="F44" i="3" s="1"/>
  <c r="G44" i="3" s="1"/>
  <c r="H44" i="3" s="1"/>
  <c r="I44" i="3" s="1"/>
  <c r="J44" i="3" s="1"/>
  <c r="K44" i="3" s="1"/>
  <c r="L44" i="3" s="1"/>
  <c r="M44" i="3" s="1"/>
  <c r="N44" i="3" s="1"/>
  <c r="O44" i="3" s="1"/>
  <c r="P44" i="3" s="1"/>
  <c r="E43" i="3"/>
  <c r="F43" i="3" s="1"/>
  <c r="G43" i="3" s="1"/>
  <c r="E41" i="3"/>
  <c r="F41" i="3" s="1"/>
  <c r="G41" i="3" s="1"/>
  <c r="H41" i="3" s="1"/>
  <c r="I41" i="3" s="1"/>
  <c r="J41" i="3" s="1"/>
  <c r="K41" i="3" s="1"/>
  <c r="L41" i="3" s="1"/>
  <c r="M41" i="3" s="1"/>
  <c r="N41" i="3" s="1"/>
  <c r="O41" i="3" s="1"/>
  <c r="P41" i="3" s="1"/>
  <c r="E40" i="3"/>
  <c r="F40" i="3" s="1"/>
  <c r="G40" i="3" s="1"/>
  <c r="E39" i="3"/>
  <c r="F39" i="3" s="1"/>
  <c r="G39" i="3" s="1"/>
  <c r="H39" i="3" s="1"/>
  <c r="E34" i="3"/>
  <c r="F34" i="3" s="1"/>
  <c r="G34" i="3" s="1"/>
  <c r="H34" i="3" s="1"/>
  <c r="I34" i="3" s="1"/>
  <c r="J34" i="3" s="1"/>
  <c r="K34" i="3" s="1"/>
  <c r="L34" i="3" s="1"/>
  <c r="M34" i="3" s="1"/>
  <c r="N34" i="3" s="1"/>
  <c r="O34" i="3" s="1"/>
  <c r="P34" i="3" s="1"/>
  <c r="E33" i="3"/>
  <c r="F33" i="3" s="1"/>
  <c r="G33" i="3" s="1"/>
  <c r="E32" i="3"/>
  <c r="F32" i="3" s="1"/>
  <c r="G32" i="3" s="1"/>
  <c r="H32" i="3" s="1"/>
  <c r="I32" i="3" s="1"/>
  <c r="J32" i="3" s="1"/>
  <c r="K32" i="3" s="1"/>
  <c r="L32" i="3" s="1"/>
  <c r="M32" i="3" s="1"/>
  <c r="N32" i="3" s="1"/>
  <c r="O32" i="3" s="1"/>
  <c r="P32" i="3" s="1"/>
  <c r="E31" i="3"/>
  <c r="F31" i="3" s="1"/>
  <c r="G31" i="3" s="1"/>
  <c r="E30" i="3"/>
  <c r="F30" i="3" s="1"/>
  <c r="G30" i="3" s="1"/>
  <c r="H30" i="3" s="1"/>
  <c r="I30" i="3" s="1"/>
  <c r="J30" i="3" s="1"/>
  <c r="K30" i="3" s="1"/>
  <c r="L30" i="3" s="1"/>
  <c r="M30" i="3" s="1"/>
  <c r="N30" i="3" s="1"/>
  <c r="O30" i="3" s="1"/>
  <c r="P30" i="3" s="1"/>
  <c r="E29" i="3"/>
  <c r="F29" i="3" s="1"/>
  <c r="G29" i="3" s="1"/>
  <c r="H29" i="3" s="1"/>
  <c r="I29" i="3" s="1"/>
  <c r="J29" i="3" s="1"/>
  <c r="K29" i="3" s="1"/>
  <c r="L29" i="3" s="1"/>
  <c r="M29" i="3" s="1"/>
  <c r="N29" i="3" s="1"/>
  <c r="O29" i="3" s="1"/>
  <c r="P29" i="3" s="1"/>
  <c r="E28" i="3"/>
  <c r="F28" i="3" s="1"/>
  <c r="G28" i="3" s="1"/>
  <c r="H28" i="3" s="1"/>
  <c r="I28" i="3" s="1"/>
  <c r="J28" i="3" s="1"/>
  <c r="K28" i="3" s="1"/>
  <c r="L28" i="3" s="1"/>
  <c r="M28" i="3" s="1"/>
  <c r="N28" i="3" s="1"/>
  <c r="O28" i="3" s="1"/>
  <c r="P28" i="3" s="1"/>
  <c r="E27" i="3"/>
  <c r="F27" i="3" s="1"/>
  <c r="G27" i="3" s="1"/>
  <c r="E26" i="3"/>
  <c r="F26" i="3" s="1"/>
  <c r="G26" i="3" s="1"/>
  <c r="H26" i="3" s="1"/>
  <c r="I26" i="3" s="1"/>
  <c r="J26" i="3" s="1"/>
  <c r="K26" i="3" s="1"/>
  <c r="L26" i="3" s="1"/>
  <c r="M26" i="3" s="1"/>
  <c r="N26" i="3" s="1"/>
  <c r="O26" i="3" s="1"/>
  <c r="P26" i="3" s="1"/>
  <c r="E25" i="3"/>
  <c r="F25" i="3" s="1"/>
  <c r="G25" i="3" s="1"/>
  <c r="E24" i="3"/>
  <c r="F24" i="3" s="1"/>
  <c r="G24" i="3" s="1"/>
  <c r="E19" i="3"/>
  <c r="F19" i="3" s="1"/>
  <c r="G19" i="3" s="1"/>
  <c r="H19" i="3" s="1"/>
  <c r="I19" i="3" s="1"/>
  <c r="J19" i="3" s="1"/>
  <c r="K19" i="3" s="1"/>
  <c r="L19" i="3" s="1"/>
  <c r="M19" i="3" s="1"/>
  <c r="N19" i="3" s="1"/>
  <c r="O19" i="3" s="1"/>
  <c r="P19" i="3" s="1"/>
  <c r="E15" i="3"/>
  <c r="F15" i="3" s="1"/>
  <c r="G15" i="3" s="1"/>
  <c r="H15" i="3" s="1"/>
  <c r="E11" i="3"/>
  <c r="F11" i="3" s="1"/>
  <c r="G11" i="3" s="1"/>
  <c r="H11" i="3" s="1"/>
  <c r="I11" i="3" s="1"/>
  <c r="J11" i="3" s="1"/>
  <c r="K11" i="3" s="1"/>
  <c r="L11" i="3" s="1"/>
  <c r="M11" i="3" s="1"/>
  <c r="N11" i="3" s="1"/>
  <c r="O11" i="3" s="1"/>
  <c r="P11" i="3" s="1"/>
  <c r="E10" i="3"/>
  <c r="F10" i="3" s="1"/>
  <c r="G10" i="3" s="1"/>
  <c r="H10" i="3" s="1"/>
  <c r="I10" i="3" s="1"/>
  <c r="J10" i="3" s="1"/>
  <c r="K10" i="3" s="1"/>
  <c r="L10" i="3" s="1"/>
  <c r="M10" i="3" s="1"/>
  <c r="N10" i="3" s="1"/>
  <c r="O10" i="3" s="1"/>
  <c r="P10" i="3" s="1"/>
  <c r="E9" i="3"/>
  <c r="F9" i="3" s="1"/>
  <c r="G9" i="3" s="1"/>
  <c r="H9" i="3" s="1"/>
  <c r="I9" i="3" s="1"/>
  <c r="J9" i="3" s="1"/>
  <c r="K9" i="3" s="1"/>
  <c r="L9" i="3" s="1"/>
  <c r="M9" i="3" s="1"/>
  <c r="N9" i="3" s="1"/>
  <c r="O9" i="3" s="1"/>
  <c r="P9" i="3" s="1"/>
  <c r="P7" i="3"/>
  <c r="O7" i="3"/>
  <c r="N7" i="3"/>
  <c r="M7" i="3"/>
  <c r="L7" i="3"/>
  <c r="K7" i="3"/>
  <c r="J7" i="3"/>
  <c r="I7" i="3"/>
  <c r="H7" i="3"/>
  <c r="G7" i="3"/>
  <c r="F7" i="3"/>
  <c r="E7" i="3"/>
  <c r="E6" i="3"/>
  <c r="F5" i="3"/>
  <c r="G5" i="3"/>
  <c r="H5" i="3"/>
  <c r="I5" i="3"/>
  <c r="J5" i="3"/>
  <c r="K5" i="3"/>
  <c r="L5" i="3"/>
  <c r="M5" i="3"/>
  <c r="N5" i="3"/>
  <c r="O5" i="3"/>
  <c r="P5" i="3"/>
  <c r="E5" i="3"/>
  <c r="Q44" i="1"/>
  <c r="Q43" i="1"/>
  <c r="Q40" i="1"/>
  <c r="Q39" i="1"/>
  <c r="Q34" i="1"/>
  <c r="Q33" i="1"/>
  <c r="Q33" i="3" s="1"/>
  <c r="Q32" i="1"/>
  <c r="Q31" i="1"/>
  <c r="Q30" i="1"/>
  <c r="Q29" i="1"/>
  <c r="Q28" i="1"/>
  <c r="C46" i="5" s="1"/>
  <c r="Q27" i="1"/>
  <c r="Q26" i="1"/>
  <c r="Q25" i="1"/>
  <c r="Q24" i="1"/>
  <c r="Q19" i="1"/>
  <c r="Q15" i="1"/>
  <c r="Q11" i="1"/>
  <c r="C38" i="5" s="1"/>
  <c r="Q10" i="1"/>
  <c r="C37" i="5" s="1"/>
  <c r="Q41" i="1"/>
  <c r="Q9" i="1"/>
  <c r="C36" i="5" s="1"/>
  <c r="Q6" i="1"/>
  <c r="F13" i="1"/>
  <c r="F17" i="1" s="1"/>
  <c r="F21" i="1" s="1"/>
  <c r="G21" i="4" s="1"/>
  <c r="G13" i="1"/>
  <c r="I13" i="4" s="1"/>
  <c r="H13" i="1"/>
  <c r="H17" i="1" s="1"/>
  <c r="H21" i="1" s="1"/>
  <c r="K21" i="4" s="1"/>
  <c r="I13" i="1"/>
  <c r="I17" i="1" s="1"/>
  <c r="I21" i="1" s="1"/>
  <c r="M21" i="4" s="1"/>
  <c r="J13" i="1"/>
  <c r="J17" i="1" s="1"/>
  <c r="J21" i="1" s="1"/>
  <c r="O21" i="4" s="1"/>
  <c r="K13" i="1"/>
  <c r="Q13" i="4" s="1"/>
  <c r="L13" i="1"/>
  <c r="S13" i="4" s="1"/>
  <c r="M13" i="1"/>
  <c r="M17" i="1" s="1"/>
  <c r="M21" i="1" s="1"/>
  <c r="U21" i="4" s="1"/>
  <c r="N13" i="1"/>
  <c r="N17" i="1" s="1"/>
  <c r="N21" i="1" s="1"/>
  <c r="W21" i="4" s="1"/>
  <c r="O13" i="1"/>
  <c r="O17" i="1" s="1"/>
  <c r="O21" i="1" s="1"/>
  <c r="Y21" i="4" s="1"/>
  <c r="P13" i="1"/>
  <c r="P17" i="1" s="1"/>
  <c r="P21" i="1" s="1"/>
  <c r="AA21" i="4" s="1"/>
  <c r="F35" i="1"/>
  <c r="F68" i="1" s="1"/>
  <c r="F69" i="1" s="1"/>
  <c r="G35" i="1"/>
  <c r="G68" i="1" s="1"/>
  <c r="G69" i="1" s="1"/>
  <c r="H35" i="1"/>
  <c r="H68" i="1" s="1"/>
  <c r="H69" i="1" s="1"/>
  <c r="I35" i="1"/>
  <c r="I68" i="1" s="1"/>
  <c r="I69" i="1" s="1"/>
  <c r="J35" i="1"/>
  <c r="K35" i="1"/>
  <c r="L35" i="1"/>
  <c r="M35" i="1"/>
  <c r="N35" i="1"/>
  <c r="O35" i="1"/>
  <c r="P35" i="1"/>
  <c r="F41" i="1"/>
  <c r="G41" i="1"/>
  <c r="H41" i="1"/>
  <c r="I41" i="1"/>
  <c r="J41" i="1"/>
  <c r="K41" i="1"/>
  <c r="L41" i="1"/>
  <c r="M41" i="1"/>
  <c r="N41" i="1"/>
  <c r="O41" i="1"/>
  <c r="P41" i="1"/>
  <c r="F46" i="1"/>
  <c r="G46" i="4" s="1"/>
  <c r="G46" i="1"/>
  <c r="I46" i="4" s="1"/>
  <c r="H46" i="1"/>
  <c r="K46" i="4" s="1"/>
  <c r="I46" i="1"/>
  <c r="M46" i="4" s="1"/>
  <c r="J46" i="1"/>
  <c r="O46" i="4" s="1"/>
  <c r="K46" i="1"/>
  <c r="Q46" i="4" s="1"/>
  <c r="L46" i="1"/>
  <c r="S46" i="4" s="1"/>
  <c r="M46" i="1"/>
  <c r="U46" i="4" s="1"/>
  <c r="N46" i="1"/>
  <c r="W46" i="4" s="1"/>
  <c r="O46" i="1"/>
  <c r="Y46" i="4" s="1"/>
  <c r="P46" i="1"/>
  <c r="AA46" i="4" s="1"/>
  <c r="E46" i="1"/>
  <c r="E46" i="4" s="1"/>
  <c r="E41" i="1"/>
  <c r="E35" i="1"/>
  <c r="E35" i="3" s="1"/>
  <c r="E17" i="1"/>
  <c r="E21" i="1" s="1"/>
  <c r="E13" i="1"/>
  <c r="E13" i="3" s="1"/>
  <c r="G6" i="1"/>
  <c r="I6" i="4" s="1"/>
  <c r="H6" i="1"/>
  <c r="H6" i="3" s="1"/>
  <c r="I6" i="1"/>
  <c r="I6" i="3" s="1"/>
  <c r="J6" i="1"/>
  <c r="J6" i="3" s="1"/>
  <c r="K6" i="1"/>
  <c r="K6" i="3" s="1"/>
  <c r="L6" i="1"/>
  <c r="S6" i="4" s="1"/>
  <c r="M6" i="1"/>
  <c r="U6" i="4" s="1"/>
  <c r="N6" i="1"/>
  <c r="N6" i="3" s="1"/>
  <c r="O6" i="1"/>
  <c r="Y6" i="4" s="1"/>
  <c r="P6" i="1"/>
  <c r="P6" i="3" s="1"/>
  <c r="F6" i="1"/>
  <c r="F6" i="3" s="1"/>
  <c r="AC6" i="4" l="1"/>
  <c r="B2" i="4"/>
  <c r="E13" i="4"/>
  <c r="F13" i="4" s="1"/>
  <c r="K17" i="1"/>
  <c r="K21" i="1" s="1"/>
  <c r="Q21" i="4" s="1"/>
  <c r="R21" i="4" s="1"/>
  <c r="Q10" i="3"/>
  <c r="E21" i="4"/>
  <c r="E21" i="3"/>
  <c r="F21" i="3" s="1"/>
  <c r="AC11" i="4"/>
  <c r="O13" i="4"/>
  <c r="P19" i="4" s="1"/>
  <c r="L17" i="1"/>
  <c r="Q11" i="3"/>
  <c r="E17" i="4"/>
  <c r="U13" i="4"/>
  <c r="V39" i="4" s="1"/>
  <c r="E17" i="3"/>
  <c r="F17" i="3" s="1"/>
  <c r="F9" i="4"/>
  <c r="W13" i="4"/>
  <c r="X10" i="4" s="1"/>
  <c r="Y13" i="4"/>
  <c r="Z24" i="4" s="1"/>
  <c r="AC10" i="4"/>
  <c r="AA13" i="4"/>
  <c r="AB9" i="4" s="1"/>
  <c r="I35" i="4"/>
  <c r="E37" i="1"/>
  <c r="E68" i="1"/>
  <c r="E69" i="1" s="1"/>
  <c r="E35" i="4"/>
  <c r="F35" i="4" s="1"/>
  <c r="K35" i="4"/>
  <c r="C7" i="5"/>
  <c r="C40" i="5"/>
  <c r="G17" i="1"/>
  <c r="G21" i="1" s="1"/>
  <c r="I21" i="4" s="1"/>
  <c r="J21" i="4" s="1"/>
  <c r="AC24" i="4"/>
  <c r="C42" i="5"/>
  <c r="C9" i="5"/>
  <c r="F13" i="3"/>
  <c r="G13" i="3" s="1"/>
  <c r="H13" i="3" s="1"/>
  <c r="I13" i="3" s="1"/>
  <c r="J13" i="3" s="1"/>
  <c r="K13" i="3" s="1"/>
  <c r="L13" i="3" s="1"/>
  <c r="M13" i="3" s="1"/>
  <c r="N13" i="3" s="1"/>
  <c r="O13" i="3" s="1"/>
  <c r="P13" i="3" s="1"/>
  <c r="G6" i="4"/>
  <c r="M6" i="4"/>
  <c r="G6" i="3"/>
  <c r="L6" i="3"/>
  <c r="O6" i="3"/>
  <c r="M6" i="3"/>
  <c r="W6" i="4"/>
  <c r="K6" i="4"/>
  <c r="AA6" i="4"/>
  <c r="O6" i="4"/>
  <c r="Q6" i="4"/>
  <c r="AC33" i="4"/>
  <c r="F35" i="3"/>
  <c r="G35" i="3" s="1"/>
  <c r="H35" i="3" s="1"/>
  <c r="I35" i="3" s="1"/>
  <c r="J35" i="3" s="1"/>
  <c r="K35" i="3" s="1"/>
  <c r="L35" i="3" s="1"/>
  <c r="M35" i="3" s="1"/>
  <c r="N35" i="3" s="1"/>
  <c r="O35" i="3" s="1"/>
  <c r="P35" i="3" s="1"/>
  <c r="Q24" i="3"/>
  <c r="G35" i="4"/>
  <c r="G13" i="4"/>
  <c r="H13" i="4" s="1"/>
  <c r="Y17" i="4"/>
  <c r="Z17" i="4" s="1"/>
  <c r="G17" i="4"/>
  <c r="AA17" i="4"/>
  <c r="AB17" i="4" s="1"/>
  <c r="O17" i="4"/>
  <c r="Q15" i="3"/>
  <c r="Q17" i="4"/>
  <c r="R17" i="4" s="1"/>
  <c r="AC15" i="4"/>
  <c r="U17" i="4"/>
  <c r="V17" i="4" s="1"/>
  <c r="W17" i="4"/>
  <c r="Q9" i="3"/>
  <c r="Q67" i="1"/>
  <c r="Q66" i="1"/>
  <c r="Q64" i="1"/>
  <c r="AB44" i="4"/>
  <c r="AB25" i="4"/>
  <c r="T10" i="4"/>
  <c r="AB21" i="4"/>
  <c r="AB31" i="4"/>
  <c r="AB24" i="4"/>
  <c r="AB32" i="4"/>
  <c r="M17" i="4"/>
  <c r="M13" i="4"/>
  <c r="N30" i="4" s="1"/>
  <c r="AC9" i="4"/>
  <c r="R13" i="4"/>
  <c r="AB15" i="4"/>
  <c r="Z43" i="4"/>
  <c r="T13" i="4"/>
  <c r="AB29" i="4"/>
  <c r="AB46" i="4"/>
  <c r="AB35" i="4"/>
  <c r="J13" i="4"/>
  <c r="AB40" i="4"/>
  <c r="K17" i="4"/>
  <c r="K13" i="4"/>
  <c r="L26" i="4" s="1"/>
  <c r="R10" i="4"/>
  <c r="Z39" i="4"/>
  <c r="Z40" i="4"/>
  <c r="AB11" i="4"/>
  <c r="AB26" i="4"/>
  <c r="AB34" i="4"/>
  <c r="AB13" i="4"/>
  <c r="Z31" i="4"/>
  <c r="Z26" i="4"/>
  <c r="AB30" i="4"/>
  <c r="T15" i="4"/>
  <c r="V44" i="4"/>
  <c r="T11" i="4"/>
  <c r="P39" i="4"/>
  <c r="T9" i="4"/>
  <c r="T24" i="4"/>
  <c r="T32" i="4"/>
  <c r="T43" i="4"/>
  <c r="V30" i="4"/>
  <c r="V21" i="4"/>
  <c r="R9" i="4"/>
  <c r="R24" i="4"/>
  <c r="T29" i="4"/>
  <c r="R32" i="4"/>
  <c r="T39" i="4"/>
  <c r="R43" i="4"/>
  <c r="V43" i="4"/>
  <c r="T26" i="4"/>
  <c r="T34" i="4"/>
  <c r="T27" i="4"/>
  <c r="T35" i="4"/>
  <c r="T46" i="4"/>
  <c r="T19" i="4"/>
  <c r="R25" i="4"/>
  <c r="T30" i="4"/>
  <c r="T40" i="4"/>
  <c r="R44" i="4"/>
  <c r="R15" i="4"/>
  <c r="T25" i="4"/>
  <c r="R28" i="4"/>
  <c r="T33" i="4"/>
  <c r="T44" i="4"/>
  <c r="T28" i="4"/>
  <c r="R31" i="4"/>
  <c r="R41" i="4"/>
  <c r="R11" i="4"/>
  <c r="T31" i="4"/>
  <c r="T41" i="4"/>
  <c r="R26" i="4"/>
  <c r="R34" i="4"/>
  <c r="P24" i="4"/>
  <c r="R29" i="4"/>
  <c r="P32" i="4"/>
  <c r="R39" i="4"/>
  <c r="P43" i="4"/>
  <c r="R33" i="4"/>
  <c r="R27" i="4"/>
  <c r="R35" i="4"/>
  <c r="R46" i="4"/>
  <c r="R19" i="4"/>
  <c r="R30" i="4"/>
  <c r="R40" i="4"/>
  <c r="P17" i="4"/>
  <c r="P40" i="4"/>
  <c r="P10" i="4"/>
  <c r="P46" i="4"/>
  <c r="P15" i="4"/>
  <c r="P28" i="4"/>
  <c r="N11" i="4"/>
  <c r="P21" i="4"/>
  <c r="P41" i="4"/>
  <c r="P11" i="4"/>
  <c r="P34" i="4"/>
  <c r="N39" i="4"/>
  <c r="N21" i="4"/>
  <c r="N41" i="4"/>
  <c r="P25" i="4"/>
  <c r="J10" i="4"/>
  <c r="J25" i="4"/>
  <c r="N27" i="4"/>
  <c r="J33" i="4"/>
  <c r="J44" i="4"/>
  <c r="N46" i="4"/>
  <c r="P13" i="4"/>
  <c r="P29" i="4"/>
  <c r="N33" i="4"/>
  <c r="N43" i="4"/>
  <c r="N44" i="4"/>
  <c r="J11" i="4"/>
  <c r="J43" i="4"/>
  <c r="J9" i="4"/>
  <c r="J24" i="4"/>
  <c r="J32" i="4"/>
  <c r="N9" i="4"/>
  <c r="J15" i="4"/>
  <c r="J28" i="4"/>
  <c r="J31" i="4"/>
  <c r="J41" i="4"/>
  <c r="J26" i="4"/>
  <c r="J34" i="4"/>
  <c r="J29" i="4"/>
  <c r="J39" i="4"/>
  <c r="J27" i="4"/>
  <c r="J35" i="4"/>
  <c r="J46" i="4"/>
  <c r="J19" i="4"/>
  <c r="J30" i="4"/>
  <c r="J40" i="4"/>
  <c r="F33" i="4"/>
  <c r="F24" i="4"/>
  <c r="F43" i="4"/>
  <c r="F31" i="4"/>
  <c r="F34" i="4"/>
  <c r="F40" i="4"/>
  <c r="F15" i="4"/>
  <c r="F28" i="4"/>
  <c r="F25" i="4"/>
  <c r="F21" i="4"/>
  <c r="F41" i="4"/>
  <c r="F39" i="4"/>
  <c r="F44" i="4"/>
  <c r="F27" i="4"/>
  <c r="F46" i="4"/>
  <c r="F11" i="4"/>
  <c r="F26" i="4"/>
  <c r="F30" i="4"/>
  <c r="I15" i="3"/>
  <c r="J15" i="3" s="1"/>
  <c r="K15" i="3" s="1"/>
  <c r="L15" i="3" s="1"/>
  <c r="M15" i="3" s="1"/>
  <c r="N15" i="3" s="1"/>
  <c r="O15" i="3" s="1"/>
  <c r="P15" i="3" s="1"/>
  <c r="H31" i="3"/>
  <c r="I31" i="3" s="1"/>
  <c r="J31" i="3" s="1"/>
  <c r="K31" i="3" s="1"/>
  <c r="L31" i="3" s="1"/>
  <c r="M31" i="3" s="1"/>
  <c r="N31" i="3" s="1"/>
  <c r="O31" i="3" s="1"/>
  <c r="P31" i="3" s="1"/>
  <c r="I39" i="3"/>
  <c r="J39" i="3" s="1"/>
  <c r="K39" i="3" s="1"/>
  <c r="L39" i="3" s="1"/>
  <c r="M39" i="3" s="1"/>
  <c r="N39" i="3" s="1"/>
  <c r="O39" i="3" s="1"/>
  <c r="P39" i="3" s="1"/>
  <c r="H40" i="3"/>
  <c r="I40" i="3" s="1"/>
  <c r="J40" i="3" s="1"/>
  <c r="K40" i="3" s="1"/>
  <c r="L40" i="3" s="1"/>
  <c r="M40" i="3" s="1"/>
  <c r="N40" i="3" s="1"/>
  <c r="O40" i="3" s="1"/>
  <c r="P40" i="3" s="1"/>
  <c r="H27" i="3"/>
  <c r="I27" i="3" s="1"/>
  <c r="J27" i="3" s="1"/>
  <c r="K27" i="3" s="1"/>
  <c r="L27" i="3" s="1"/>
  <c r="M27" i="3" s="1"/>
  <c r="N27" i="3" s="1"/>
  <c r="O27" i="3" s="1"/>
  <c r="P27" i="3" s="1"/>
  <c r="H33" i="3"/>
  <c r="I33" i="3" s="1"/>
  <c r="J33" i="3" s="1"/>
  <c r="K33" i="3" s="1"/>
  <c r="L33" i="3" s="1"/>
  <c r="M33" i="3" s="1"/>
  <c r="N33" i="3" s="1"/>
  <c r="O33" i="3" s="1"/>
  <c r="P33" i="3" s="1"/>
  <c r="H43" i="3"/>
  <c r="I43" i="3" s="1"/>
  <c r="J43" i="3" s="1"/>
  <c r="K43" i="3" s="1"/>
  <c r="L43" i="3" s="1"/>
  <c r="M43" i="3" s="1"/>
  <c r="N43" i="3" s="1"/>
  <c r="O43" i="3" s="1"/>
  <c r="P43" i="3" s="1"/>
  <c r="H24" i="3"/>
  <c r="I24" i="3" s="1"/>
  <c r="J24" i="3" s="1"/>
  <c r="K24" i="3" s="1"/>
  <c r="L24" i="3" s="1"/>
  <c r="M24" i="3" s="1"/>
  <c r="N24" i="3" s="1"/>
  <c r="O24" i="3" s="1"/>
  <c r="P24" i="3" s="1"/>
  <c r="H25" i="3"/>
  <c r="I25" i="3" s="1"/>
  <c r="J25" i="3" s="1"/>
  <c r="K25" i="3" s="1"/>
  <c r="L25" i="3" s="1"/>
  <c r="M25" i="3" s="1"/>
  <c r="N25" i="3" s="1"/>
  <c r="O25" i="3" s="1"/>
  <c r="P25" i="3" s="1"/>
  <c r="Q6" i="3"/>
  <c r="N37" i="1"/>
  <c r="F37" i="1"/>
  <c r="O37" i="1"/>
  <c r="M37" i="1"/>
  <c r="K37" i="1"/>
  <c r="J37" i="1"/>
  <c r="I37" i="1"/>
  <c r="P37" i="1"/>
  <c r="H37" i="1"/>
  <c r="Q35" i="1"/>
  <c r="Q46" i="1"/>
  <c r="Q13" i="1"/>
  <c r="N10" i="4" l="1"/>
  <c r="N29" i="4"/>
  <c r="N28" i="4"/>
  <c r="N40" i="4"/>
  <c r="N25" i="4"/>
  <c r="N19" i="4"/>
  <c r="N24" i="4"/>
  <c r="N34" i="4"/>
  <c r="X29" i="4"/>
  <c r="X13" i="4"/>
  <c r="N17" i="4"/>
  <c r="N15" i="4"/>
  <c r="N32" i="4"/>
  <c r="N35" i="4"/>
  <c r="N31" i="4"/>
  <c r="N26" i="4"/>
  <c r="H32" i="4"/>
  <c r="N13" i="4"/>
  <c r="F10" i="4"/>
  <c r="Z15" i="4"/>
  <c r="X26" i="4"/>
  <c r="X40" i="4"/>
  <c r="X46" i="4"/>
  <c r="X44" i="4"/>
  <c r="AB27" i="4"/>
  <c r="AB39" i="4"/>
  <c r="AB43" i="4"/>
  <c r="AB10" i="4"/>
  <c r="Z30" i="4"/>
  <c r="L46" i="4"/>
  <c r="F19" i="4"/>
  <c r="F29" i="4"/>
  <c r="F32" i="4"/>
  <c r="X41" i="4"/>
  <c r="AB19" i="4"/>
  <c r="Z25" i="4"/>
  <c r="Z46" i="4"/>
  <c r="AB41" i="4"/>
  <c r="Z44" i="4"/>
  <c r="X43" i="4"/>
  <c r="X31" i="4"/>
  <c r="Z34" i="4"/>
  <c r="Z10" i="4"/>
  <c r="Z35" i="4"/>
  <c r="AB28" i="4"/>
  <c r="Z32" i="4"/>
  <c r="AB33" i="4"/>
  <c r="F17" i="4"/>
  <c r="L30" i="4"/>
  <c r="Z41" i="4"/>
  <c r="Z29" i="4"/>
  <c r="V35" i="4"/>
  <c r="V19" i="4"/>
  <c r="V29" i="4"/>
  <c r="V26" i="4"/>
  <c r="V28" i="4"/>
  <c r="X35" i="4"/>
  <c r="X34" i="4"/>
  <c r="X21" i="4"/>
  <c r="V33" i="4"/>
  <c r="V10" i="4"/>
  <c r="P31" i="4"/>
  <c r="P35" i="4"/>
  <c r="V15" i="4"/>
  <c r="X27" i="4"/>
  <c r="X30" i="4"/>
  <c r="Z11" i="4"/>
  <c r="Z33" i="4"/>
  <c r="X33" i="4"/>
  <c r="X32" i="4"/>
  <c r="Z28" i="4"/>
  <c r="V32" i="4"/>
  <c r="S17" i="4"/>
  <c r="T17" i="4" s="1"/>
  <c r="L21" i="1"/>
  <c r="V27" i="4"/>
  <c r="V11" i="4"/>
  <c r="V46" i="4"/>
  <c r="V25" i="4"/>
  <c r="V13" i="4"/>
  <c r="X28" i="4"/>
  <c r="P44" i="4"/>
  <c r="P30" i="4"/>
  <c r="P9" i="4"/>
  <c r="V41" i="4"/>
  <c r="V9" i="4"/>
  <c r="X9" i="4"/>
  <c r="X11" i="4"/>
  <c r="X15" i="4"/>
  <c r="Z21" i="4"/>
  <c r="Z19" i="4"/>
  <c r="Z13" i="4"/>
  <c r="Z9" i="4"/>
  <c r="V24" i="4"/>
  <c r="X24" i="4"/>
  <c r="X19" i="4"/>
  <c r="X25" i="4"/>
  <c r="P33" i="4"/>
  <c r="P26" i="4"/>
  <c r="P27" i="4"/>
  <c r="V34" i="4"/>
  <c r="V31" i="4"/>
  <c r="V40" i="4"/>
  <c r="X39" i="4"/>
  <c r="Z27" i="4"/>
  <c r="X17" i="4"/>
  <c r="H41" i="4"/>
  <c r="H28" i="4"/>
  <c r="H46" i="4"/>
  <c r="H44" i="4"/>
  <c r="H43" i="4"/>
  <c r="H25" i="4"/>
  <c r="H29" i="4"/>
  <c r="H19" i="4"/>
  <c r="H27" i="4"/>
  <c r="H15" i="4"/>
  <c r="H39" i="4"/>
  <c r="H40" i="4"/>
  <c r="H11" i="4"/>
  <c r="H10" i="4"/>
  <c r="H30" i="4"/>
  <c r="H26" i="4"/>
  <c r="G17" i="3"/>
  <c r="H17" i="3" s="1"/>
  <c r="I17" i="3" s="1"/>
  <c r="J17" i="3" s="1"/>
  <c r="K17" i="3" s="1"/>
  <c r="L17" i="3" s="1"/>
  <c r="M17" i="3" s="1"/>
  <c r="N17" i="3" s="1"/>
  <c r="O17" i="3" s="1"/>
  <c r="P17" i="3" s="1"/>
  <c r="G21" i="3"/>
  <c r="H21" i="3" s="1"/>
  <c r="I21" i="3" s="1"/>
  <c r="J21" i="3" s="1"/>
  <c r="K21" i="3" s="1"/>
  <c r="G37" i="1"/>
  <c r="L31" i="4"/>
  <c r="E48" i="1"/>
  <c r="E37" i="3"/>
  <c r="F37" i="3" s="1"/>
  <c r="E37" i="4"/>
  <c r="F37" i="4" s="1"/>
  <c r="I17" i="4"/>
  <c r="J17" i="4" s="1"/>
  <c r="H17" i="4"/>
  <c r="H35" i="4"/>
  <c r="H34" i="4"/>
  <c r="H33" i="4"/>
  <c r="H31" i="4"/>
  <c r="H24" i="4"/>
  <c r="H21" i="4"/>
  <c r="H9" i="4"/>
  <c r="L24" i="4"/>
  <c r="L29" i="4"/>
  <c r="C10" i="5"/>
  <c r="C39" i="5"/>
  <c r="C6" i="5"/>
  <c r="Q35" i="3"/>
  <c r="AC35" i="4"/>
  <c r="Q68" i="1"/>
  <c r="Q69" i="1" s="1"/>
  <c r="M48" i="1"/>
  <c r="M65" i="1" s="1"/>
  <c r="U37" i="4"/>
  <c r="V37" i="4" s="1"/>
  <c r="O48" i="1"/>
  <c r="O65" i="1" s="1"/>
  <c r="Y37" i="4"/>
  <c r="Z37" i="4" s="1"/>
  <c r="F48" i="1"/>
  <c r="F65" i="1" s="1"/>
  <c r="G37" i="4"/>
  <c r="H37" i="4" s="1"/>
  <c r="P48" i="1"/>
  <c r="P65" i="1" s="1"/>
  <c r="AA37" i="4"/>
  <c r="AB37" i="4" s="1"/>
  <c r="N48" i="1"/>
  <c r="N65" i="1" s="1"/>
  <c r="W37" i="4"/>
  <c r="X37" i="4" s="1"/>
  <c r="G48" i="1"/>
  <c r="G65" i="1" s="1"/>
  <c r="I37" i="4"/>
  <c r="J37" i="4" s="1"/>
  <c r="J48" i="1"/>
  <c r="J65" i="1" s="1"/>
  <c r="O37" i="4"/>
  <c r="P37" i="4" s="1"/>
  <c r="K48" i="1"/>
  <c r="K65" i="1" s="1"/>
  <c r="Q37" i="4"/>
  <c r="R37" i="4" s="1"/>
  <c r="L39" i="4"/>
  <c r="L35" i="4"/>
  <c r="L27" i="4"/>
  <c r="L44" i="4"/>
  <c r="L43" i="4"/>
  <c r="L11" i="4"/>
  <c r="L9" i="4"/>
  <c r="L17" i="4"/>
  <c r="L33" i="4"/>
  <c r="L40" i="4"/>
  <c r="L19" i="4"/>
  <c r="L10" i="4"/>
  <c r="L28" i="4"/>
  <c r="L34" i="4"/>
  <c r="L32" i="4"/>
  <c r="L41" i="4"/>
  <c r="L25" i="4"/>
  <c r="L15" i="4"/>
  <c r="L21" i="4"/>
  <c r="I48" i="1"/>
  <c r="I65" i="1" s="1"/>
  <c r="M37" i="4"/>
  <c r="N37" i="4" s="1"/>
  <c r="L13" i="4"/>
  <c r="Q17" i="1"/>
  <c r="AC13" i="4"/>
  <c r="R27" i="1"/>
  <c r="R43" i="1"/>
  <c r="R15" i="1"/>
  <c r="R28" i="1"/>
  <c r="R44" i="1"/>
  <c r="R40" i="1"/>
  <c r="Q13" i="3"/>
  <c r="R44" i="3" s="1"/>
  <c r="R29" i="1"/>
  <c r="R46" i="1"/>
  <c r="R19" i="1"/>
  <c r="R30" i="1"/>
  <c r="R10" i="1"/>
  <c r="R33" i="1"/>
  <c r="R11" i="1"/>
  <c r="R24" i="1"/>
  <c r="R39" i="1"/>
  <c r="R13" i="1"/>
  <c r="R9" i="1"/>
  <c r="R26" i="1"/>
  <c r="R41" i="1"/>
  <c r="R25" i="1"/>
  <c r="R31" i="1"/>
  <c r="R35" i="1"/>
  <c r="H48" i="1"/>
  <c r="H65" i="1" s="1"/>
  <c r="K37" i="4"/>
  <c r="L37" i="4" s="1"/>
  <c r="R32" i="1"/>
  <c r="R34" i="1"/>
  <c r="L21" i="3" l="1"/>
  <c r="M21" i="3" s="1"/>
  <c r="N21" i="3" s="1"/>
  <c r="O21" i="3" s="1"/>
  <c r="P21" i="3" s="1"/>
  <c r="S21" i="4"/>
  <c r="T21" i="4" s="1"/>
  <c r="L37" i="1"/>
  <c r="G37" i="3"/>
  <c r="H37" i="3" s="1"/>
  <c r="I37" i="3" s="1"/>
  <c r="J37" i="3" s="1"/>
  <c r="K37" i="3" s="1"/>
  <c r="L37" i="3" s="1"/>
  <c r="M37" i="3" s="1"/>
  <c r="N37" i="3" s="1"/>
  <c r="O37" i="3" s="1"/>
  <c r="P37" i="3" s="1"/>
  <c r="E65" i="1"/>
  <c r="E48" i="3"/>
  <c r="F48" i="3" s="1"/>
  <c r="G48" i="3" s="1"/>
  <c r="H48" i="3" s="1"/>
  <c r="I48" i="3" s="1"/>
  <c r="J48" i="3" s="1"/>
  <c r="K48" i="3" s="1"/>
  <c r="E48" i="4"/>
  <c r="F48" i="4" s="1"/>
  <c r="E52" i="1"/>
  <c r="E54" i="1" s="1"/>
  <c r="AA48" i="4"/>
  <c r="AB48" i="4" s="1"/>
  <c r="G48" i="4"/>
  <c r="H48" i="4" s="1"/>
  <c r="I48" i="4"/>
  <c r="J48" i="4" s="1"/>
  <c r="Q48" i="4"/>
  <c r="R48" i="4" s="1"/>
  <c r="Y48" i="4"/>
  <c r="Z48" i="4" s="1"/>
  <c r="W48" i="4"/>
  <c r="X48" i="4" s="1"/>
  <c r="O48" i="4"/>
  <c r="P48" i="4" s="1"/>
  <c r="U48" i="4"/>
  <c r="V48" i="4" s="1"/>
  <c r="R41" i="3"/>
  <c r="R9" i="3"/>
  <c r="R30" i="3"/>
  <c r="R27" i="3"/>
  <c r="R15" i="3"/>
  <c r="R13" i="3"/>
  <c r="R39" i="3"/>
  <c r="R28" i="3"/>
  <c r="R26" i="3"/>
  <c r="R46" i="3"/>
  <c r="R43" i="3"/>
  <c r="M48" i="4"/>
  <c r="N48" i="4" s="1"/>
  <c r="R29" i="3"/>
  <c r="R32" i="3"/>
  <c r="R25" i="3"/>
  <c r="R33" i="3"/>
  <c r="R24" i="3"/>
  <c r="R31" i="3"/>
  <c r="R11" i="3"/>
  <c r="R10" i="3"/>
  <c r="R40" i="3"/>
  <c r="R34" i="3"/>
  <c r="R19" i="3"/>
  <c r="K48" i="4"/>
  <c r="L48" i="4" s="1"/>
  <c r="AD26" i="4"/>
  <c r="AD24" i="4"/>
  <c r="AD39" i="4"/>
  <c r="AD28" i="4"/>
  <c r="AD44" i="4"/>
  <c r="AD15" i="4"/>
  <c r="AD34" i="4"/>
  <c r="AD25" i="4"/>
  <c r="AD10" i="4"/>
  <c r="AD27" i="4"/>
  <c r="AD30" i="4"/>
  <c r="AD41" i="4"/>
  <c r="AD40" i="4"/>
  <c r="AD29" i="4"/>
  <c r="AD31" i="4"/>
  <c r="AD46" i="4"/>
  <c r="AD19" i="4"/>
  <c r="AD9" i="4"/>
  <c r="AD11" i="4"/>
  <c r="AD43" i="4"/>
  <c r="AD32" i="4"/>
  <c r="AD13" i="4"/>
  <c r="AD33" i="4"/>
  <c r="AD35" i="4"/>
  <c r="Q21" i="1"/>
  <c r="Q17" i="3"/>
  <c r="R17" i="3" s="1"/>
  <c r="R17" i="1"/>
  <c r="AC17" i="4"/>
  <c r="AD17" i="4" s="1"/>
  <c r="R35" i="3"/>
  <c r="L48" i="3" l="1"/>
  <c r="M48" i="3" s="1"/>
  <c r="N48" i="3" s="1"/>
  <c r="O48" i="3" s="1"/>
  <c r="P48" i="3" s="1"/>
  <c r="S37" i="4"/>
  <c r="T37" i="4" s="1"/>
  <c r="L48" i="1"/>
  <c r="E52" i="3"/>
  <c r="E52" i="4"/>
  <c r="F52" i="4" s="1"/>
  <c r="E50" i="3"/>
  <c r="F50" i="3" s="1"/>
  <c r="G50" i="3" s="1"/>
  <c r="H50" i="3" s="1"/>
  <c r="I50" i="3" s="1"/>
  <c r="J50" i="3" s="1"/>
  <c r="K50" i="3" s="1"/>
  <c r="E50" i="4"/>
  <c r="F50" i="4" s="1"/>
  <c r="E54" i="3"/>
  <c r="E54" i="4"/>
  <c r="I50" i="4"/>
  <c r="J50" i="4" s="1"/>
  <c r="G52" i="1"/>
  <c r="W50" i="4"/>
  <c r="X50" i="4" s="1"/>
  <c r="N52" i="1"/>
  <c r="O52" i="1"/>
  <c r="Y50" i="4"/>
  <c r="Z50" i="4" s="1"/>
  <c r="F52" i="1"/>
  <c r="G50" i="4"/>
  <c r="H50" i="4" s="1"/>
  <c r="M52" i="1"/>
  <c r="U50" i="4"/>
  <c r="V50" i="4" s="1"/>
  <c r="K52" i="1"/>
  <c r="Q50" i="4"/>
  <c r="R50" i="4" s="1"/>
  <c r="J52" i="1"/>
  <c r="O50" i="4"/>
  <c r="P50" i="4" s="1"/>
  <c r="P52" i="1"/>
  <c r="AA50" i="4"/>
  <c r="AB50" i="4" s="1"/>
  <c r="I52" i="1"/>
  <c r="M50" i="4"/>
  <c r="N50" i="4" s="1"/>
  <c r="K50" i="4"/>
  <c r="L50" i="4" s="1"/>
  <c r="H52" i="1"/>
  <c r="AC21" i="4"/>
  <c r="AD21" i="4" s="1"/>
  <c r="Q21" i="3"/>
  <c r="R21" i="3" s="1"/>
  <c r="R21" i="1"/>
  <c r="Q37" i="1"/>
  <c r="L65" i="1" l="1"/>
  <c r="S48" i="4"/>
  <c r="T48" i="4" s="1"/>
  <c r="O52" i="4"/>
  <c r="P52" i="4" s="1"/>
  <c r="G52" i="4"/>
  <c r="H52" i="4" s="1"/>
  <c r="F52" i="3"/>
  <c r="G52" i="3" s="1"/>
  <c r="H52" i="3" s="1"/>
  <c r="I52" i="3" s="1"/>
  <c r="J52" i="3" s="1"/>
  <c r="K52" i="3" s="1"/>
  <c r="F54" i="1"/>
  <c r="Y52" i="4"/>
  <c r="Z52" i="4" s="1"/>
  <c r="Q52" i="4"/>
  <c r="R52" i="4" s="1"/>
  <c r="W52" i="4"/>
  <c r="X52" i="4" s="1"/>
  <c r="AA52" i="4"/>
  <c r="AB52" i="4" s="1"/>
  <c r="U52" i="4"/>
  <c r="V52" i="4" s="1"/>
  <c r="I52" i="4"/>
  <c r="J52" i="4" s="1"/>
  <c r="M52" i="4"/>
  <c r="N52" i="4" s="1"/>
  <c r="R37" i="1"/>
  <c r="AC37" i="4"/>
  <c r="AD37" i="4" s="1"/>
  <c r="Q37" i="3"/>
  <c r="R37" i="3" s="1"/>
  <c r="Q48" i="1"/>
  <c r="K52" i="4"/>
  <c r="L52" i="4" s="1"/>
  <c r="S50" i="4" l="1"/>
  <c r="T50" i="4" s="1"/>
  <c r="L52" i="1"/>
  <c r="S52" i="4" s="1"/>
  <c r="T52" i="4" s="1"/>
  <c r="Q50" i="1"/>
  <c r="L50" i="3"/>
  <c r="M50" i="3" s="1"/>
  <c r="N50" i="3" s="1"/>
  <c r="O50" i="3" s="1"/>
  <c r="P50" i="3" s="1"/>
  <c r="Q65" i="1"/>
  <c r="C58" i="5"/>
  <c r="C16" i="5"/>
  <c r="G54" i="1"/>
  <c r="G54" i="4"/>
  <c r="F54" i="3"/>
  <c r="Q48" i="3"/>
  <c r="R48" i="3" s="1"/>
  <c r="AC48" i="4"/>
  <c r="AD48" i="4" s="1"/>
  <c r="R48" i="1"/>
  <c r="C59" i="5" l="1"/>
  <c r="R50" i="1"/>
  <c r="Q50" i="3"/>
  <c r="R50" i="3" s="1"/>
  <c r="AC50" i="4"/>
  <c r="AD50" i="4" s="1"/>
  <c r="Q52" i="1"/>
  <c r="C60" i="5" s="1"/>
  <c r="L52" i="3"/>
  <c r="M52" i="3" s="1"/>
  <c r="N52" i="3" s="1"/>
  <c r="O52" i="3" s="1"/>
  <c r="P52" i="3" s="1"/>
  <c r="I54" i="4"/>
  <c r="G54" i="3"/>
  <c r="H54" i="1"/>
  <c r="AC52" i="4" l="1"/>
  <c r="AD52" i="4" s="1"/>
  <c r="Q52" i="3"/>
  <c r="R52" i="3" s="1"/>
  <c r="R52" i="1"/>
  <c r="H54" i="3"/>
  <c r="I54" i="1"/>
  <c r="K54" i="4"/>
  <c r="I54" i="3" l="1"/>
  <c r="J54" i="1"/>
  <c r="M54" i="4"/>
  <c r="O54" i="4" l="1"/>
  <c r="K54" i="1"/>
  <c r="J54" i="3"/>
  <c r="L54" i="1" l="1"/>
  <c r="K54" i="3"/>
  <c r="Q54" i="4"/>
  <c r="M54" i="1" l="1"/>
  <c r="S54" i="4"/>
  <c r="L54" i="3"/>
  <c r="U54" i="4" l="1"/>
  <c r="M54" i="3"/>
  <c r="N54" i="1"/>
  <c r="N54" i="3" l="1"/>
  <c r="O54" i="1"/>
  <c r="W54" i="4"/>
  <c r="Y54" i="4" l="1"/>
  <c r="P54" i="1"/>
  <c r="O54" i="3"/>
  <c r="AA54" i="4" l="1"/>
  <c r="P54" i="3"/>
  <c r="Q54" i="1"/>
  <c r="R54" i="1" l="1"/>
  <c r="Q54" i="3"/>
  <c r="R54" i="3" s="1"/>
  <c r="AC54" i="4"/>
  <c r="AD54" i="4" s="1"/>
</calcChain>
</file>

<file path=xl/comments1.xml><?xml version="1.0" encoding="utf-8"?>
<comments xmlns="http://schemas.openxmlformats.org/spreadsheetml/2006/main">
  <authors>
    <author>ControllerSpielwiese</author>
  </authors>
  <commentList>
    <comment ref="C5" authorId="0" shapeId="0">
      <text>
        <r>
          <rPr>
            <b/>
            <sz val="9"/>
            <color indexed="81"/>
            <rFont val="Segoe UI"/>
            <family val="2"/>
          </rPr>
          <t>ControllerSpielwiese:</t>
        </r>
        <r>
          <rPr>
            <sz val="9"/>
            <color indexed="81"/>
            <rFont val="Segoe UI"/>
            <family val="2"/>
          </rPr>
          <t xml:space="preserve">
Datum für den Planungsstand, keine Auswirkung auf andere Zellen.</t>
        </r>
      </text>
    </comment>
    <comment ref="E6" authorId="0" shapeId="0">
      <text>
        <r>
          <rPr>
            <b/>
            <sz val="9"/>
            <color indexed="81"/>
            <rFont val="Segoe UI"/>
            <family val="2"/>
          </rPr>
          <t>ControllerSpielwiese:</t>
        </r>
        <r>
          <rPr>
            <sz val="9"/>
            <color indexed="81"/>
            <rFont val="Segoe UI"/>
            <family val="2"/>
          </rPr>
          <t xml:space="preserve">
Hier das zu planende Jahr eingegeben; wird in andere Zellen übernommen!</t>
        </r>
      </text>
    </comment>
    <comment ref="C9" authorId="0" shapeId="0">
      <text>
        <r>
          <rPr>
            <b/>
            <sz val="9"/>
            <color indexed="81"/>
            <rFont val="Segoe UI"/>
            <family val="2"/>
          </rPr>
          <t>ControllerSpielwiese:</t>
        </r>
        <r>
          <rPr>
            <sz val="9"/>
            <color indexed="81"/>
            <rFont val="Segoe UI"/>
            <family val="2"/>
          </rPr>
          <t xml:space="preserve">
Fünf weitere Zeilen für eigene Umsatzkategorien sind in der Premium-Version verfügbar.</t>
        </r>
      </text>
    </comment>
    <comment ref="C15" authorId="0" shapeId="0">
      <text>
        <r>
          <rPr>
            <b/>
            <sz val="9"/>
            <color indexed="81"/>
            <rFont val="Segoe UI"/>
            <family val="2"/>
          </rPr>
          <t>ControllerSpielwiese:</t>
        </r>
        <r>
          <rPr>
            <sz val="9"/>
            <color indexed="81"/>
            <rFont val="Segoe UI"/>
            <family val="2"/>
          </rPr>
          <t xml:space="preserve">
Fünf weitere Zeilen für eigene Materialkategorien sind in der Premium-Version verfügbar.</t>
        </r>
      </text>
    </comment>
    <comment ref="R17" authorId="0" shapeId="0">
      <text>
        <r>
          <rPr>
            <b/>
            <sz val="9"/>
            <color indexed="81"/>
            <rFont val="Segoe UI"/>
            <family val="2"/>
          </rPr>
          <t>ControllerSpielwiese:</t>
        </r>
        <r>
          <rPr>
            <sz val="9"/>
            <color indexed="81"/>
            <rFont val="Segoe UI"/>
            <family val="2"/>
          </rPr>
          <t xml:space="preserve">
Rohertragsquote</t>
        </r>
      </text>
    </comment>
    <comment ref="C23" authorId="0" shapeId="0">
      <text>
        <r>
          <rPr>
            <b/>
            <sz val="9"/>
            <color indexed="81"/>
            <rFont val="Segoe UI"/>
            <family val="2"/>
          </rPr>
          <t>ControllerSpielwiese:</t>
        </r>
        <r>
          <rPr>
            <sz val="9"/>
            <color indexed="81"/>
            <rFont val="Segoe UI"/>
            <family val="2"/>
          </rPr>
          <t xml:space="preserve">
Fünf weitere Zeilen für eigene Kostenkategorien sind in der Premium-Version verfügbar.</t>
        </r>
      </text>
    </comment>
    <comment ref="R48" authorId="0" shapeId="0">
      <text>
        <r>
          <rPr>
            <b/>
            <sz val="9"/>
            <color indexed="81"/>
            <rFont val="Segoe UI"/>
            <family val="2"/>
          </rPr>
          <t>ControllerSpielwiese:</t>
        </r>
        <r>
          <rPr>
            <sz val="9"/>
            <color indexed="81"/>
            <rFont val="Segoe UI"/>
            <family val="2"/>
          </rPr>
          <t xml:space="preserve">
Umsatzrendite vor Steuern</t>
        </r>
      </text>
    </comment>
    <comment ref="E50" authorId="0" shapeId="0">
      <text>
        <r>
          <rPr>
            <b/>
            <sz val="9"/>
            <color indexed="81"/>
            <rFont val="Segoe UI"/>
            <family val="2"/>
          </rPr>
          <t>ControllerSpielwiese:</t>
        </r>
        <r>
          <rPr>
            <sz val="9"/>
            <color indexed="81"/>
            <rFont val="Segoe UI"/>
            <family val="2"/>
          </rPr>
          <t xml:space="preserve">
Der Steuersatz beträgt in der kostenlosen Version 25%. In der Premium-Version kann er in der gruppierten Spalte D angepasst werden.</t>
        </r>
      </text>
    </comment>
    <comment ref="C65" authorId="0" shapeId="0">
      <text>
        <r>
          <rPr>
            <b/>
            <sz val="9"/>
            <color indexed="81"/>
            <rFont val="Segoe UI"/>
            <family val="2"/>
          </rPr>
          <t xml:space="preserve">ControllerSpielwiese:
</t>
        </r>
        <r>
          <rPr>
            <sz val="9"/>
            <color indexed="81"/>
            <rFont val="Segoe UI"/>
            <family val="2"/>
          </rPr>
          <t>Ergebnis v. St. / Gesamtleistung</t>
        </r>
      </text>
    </comment>
  </commentList>
</comments>
</file>

<file path=xl/comments2.xml><?xml version="1.0" encoding="utf-8"?>
<comments xmlns="http://schemas.openxmlformats.org/spreadsheetml/2006/main">
  <authors>
    <author>ControllerSpielwiese</author>
  </authors>
  <commentList>
    <comment ref="B10" authorId="0" shapeId="0">
      <text>
        <r>
          <rPr>
            <b/>
            <sz val="9"/>
            <color indexed="81"/>
            <rFont val="Segoe UI"/>
            <family val="2"/>
          </rPr>
          <t>ControllerSpielwiese:</t>
        </r>
        <r>
          <rPr>
            <sz val="9"/>
            <color indexed="81"/>
            <rFont val="Segoe UI"/>
            <family val="2"/>
          </rPr>
          <t xml:space="preserve">
aus BWA, abzgl. Personalkosten</t>
        </r>
      </text>
    </comment>
  </commentList>
</comments>
</file>

<file path=xl/comments3.xml><?xml version="1.0" encoding="utf-8"?>
<comments xmlns="http://schemas.openxmlformats.org/spreadsheetml/2006/main">
  <authors>
    <author>ControllerSpielwiese</author>
  </authors>
  <commentList>
    <comment ref="C5" authorId="0" shapeId="0">
      <text>
        <r>
          <rPr>
            <b/>
            <sz val="9"/>
            <color indexed="81"/>
            <rFont val="Segoe UI"/>
            <family val="2"/>
          </rPr>
          <t>ControllerSpielwiese:</t>
        </r>
        <r>
          <rPr>
            <sz val="9"/>
            <color indexed="81"/>
            <rFont val="Segoe UI"/>
            <family val="2"/>
          </rPr>
          <t xml:space="preserve">
Datum für den Planungsstand, keine Auswirkung auf andere Zellen; kann somit vom Datum der BWA-Planung abweichen.</t>
        </r>
      </text>
    </comment>
    <comment ref="E6" authorId="0" shapeId="0">
      <text>
        <r>
          <rPr>
            <b/>
            <sz val="9"/>
            <color indexed="81"/>
            <rFont val="Segoe UI"/>
            <family val="2"/>
          </rPr>
          <t>ControllerSpielwiese:</t>
        </r>
        <r>
          <rPr>
            <sz val="9"/>
            <color indexed="81"/>
            <rFont val="Segoe UI"/>
            <family val="2"/>
          </rPr>
          <t xml:space="preserve">
Das zu planende Jahr wird aus der Plan BWA übernommen; wird dann von hier in andere Zellen übernommen!</t>
        </r>
      </text>
    </comment>
    <comment ref="C11" authorId="0" shapeId="0">
      <text>
        <r>
          <rPr>
            <b/>
            <sz val="9"/>
            <color indexed="81"/>
            <rFont val="Segoe UI"/>
            <family val="2"/>
          </rPr>
          <t>ControllerSpielwiese:</t>
        </r>
        <r>
          <rPr>
            <sz val="9"/>
            <color indexed="81"/>
            <rFont val="Segoe UI"/>
            <family val="2"/>
          </rPr>
          <t xml:space="preserve">
Vollständige Beschreibung:
Selbst geschaffene gewerbliche Schutzrechte und ähnliche Rechte und Werte</t>
        </r>
      </text>
    </comment>
    <comment ref="E11" authorId="0" shapeId="0">
      <text>
        <r>
          <rPr>
            <b/>
            <sz val="9"/>
            <color indexed="81"/>
            <rFont val="Segoe UI"/>
            <family val="2"/>
          </rPr>
          <t>ControllerSpielwiese:</t>
        </r>
        <r>
          <rPr>
            <sz val="9"/>
            <color indexed="81"/>
            <rFont val="Segoe UI"/>
            <family val="2"/>
          </rPr>
          <t xml:space="preserve">
Empfehlung:
Um beim Eingeben keine Formeln zu überschreiben, bietet es sich an, den Blattschutz ohne Kennwort zu aktivieren:
Register "Überprüfen" -&gt; "Blatt schützen" -&gt; "OK"</t>
        </r>
      </text>
    </comment>
    <comment ref="C12" authorId="0" shapeId="0">
      <text>
        <r>
          <rPr>
            <b/>
            <sz val="9"/>
            <color indexed="81"/>
            <rFont val="Segoe UI"/>
            <family val="2"/>
          </rPr>
          <t>ControllerSpielwiese:</t>
        </r>
        <r>
          <rPr>
            <sz val="9"/>
            <color indexed="81"/>
            <rFont val="Segoe UI"/>
            <family val="2"/>
          </rPr>
          <t xml:space="preserve">
Vollständige Beschreibung:
Entgeltlich erworbene Konzessionen, gewerbliche Schutzrechte und ähnliche Rechte und Werte sowie Lizenzen an solchen Rechten und Werten</t>
        </r>
      </text>
    </comment>
    <comment ref="C16" authorId="0" shapeId="0">
      <text>
        <r>
          <rPr>
            <b/>
            <sz val="9"/>
            <color indexed="81"/>
            <rFont val="Segoe UI"/>
            <family val="2"/>
          </rPr>
          <t>ControllerSpielwiese:</t>
        </r>
        <r>
          <rPr>
            <sz val="9"/>
            <color indexed="81"/>
            <rFont val="Segoe UI"/>
            <family val="2"/>
          </rPr>
          <t xml:space="preserve">
Vollständige Beschreibung:
Grundstücke, grundstücksgleiche Rechte und Bauten einschließlich der Bauten auf fremden Grundstücken</t>
        </r>
      </text>
    </comment>
    <comment ref="C18" authorId="0" shapeId="0">
      <text>
        <r>
          <rPr>
            <b/>
            <sz val="9"/>
            <color indexed="81"/>
            <rFont val="Segoe UI"/>
            <family val="2"/>
          </rPr>
          <t>ControllerSpielwiese:</t>
        </r>
        <r>
          <rPr>
            <sz val="9"/>
            <color indexed="81"/>
            <rFont val="Segoe UI"/>
            <family val="2"/>
          </rPr>
          <t xml:space="preserve">
Vollständige Beschreibung:
Andere Anlagen, Betriebs- und Geschäftsausstattung</t>
        </r>
      </text>
    </comment>
    <comment ref="C19" authorId="0" shapeId="0">
      <text>
        <r>
          <rPr>
            <b/>
            <sz val="9"/>
            <color indexed="81"/>
            <rFont val="Segoe UI"/>
            <family val="2"/>
          </rPr>
          <t>ControllerSpielwiese:</t>
        </r>
        <r>
          <rPr>
            <sz val="9"/>
            <color indexed="81"/>
            <rFont val="Segoe UI"/>
            <family val="2"/>
          </rPr>
          <t xml:space="preserve">
Vollständige Beschreibung:
geleistete Anzahlungen und Anlagen im Bau</t>
        </r>
      </text>
    </comment>
    <comment ref="C24" authorId="0" shapeId="0">
      <text>
        <r>
          <rPr>
            <b/>
            <sz val="9"/>
            <color indexed="81"/>
            <rFont val="Segoe UI"/>
            <family val="2"/>
          </rPr>
          <t>ControllerSpielwiese:</t>
        </r>
        <r>
          <rPr>
            <sz val="9"/>
            <color indexed="81"/>
            <rFont val="Segoe UI"/>
            <family val="2"/>
          </rPr>
          <t xml:space="preserve">
Vollständige Beschreibung:
Ausleihungen an Unternehmen, mit denen ein Beteiligungsverhältnis besteht</t>
        </r>
      </text>
    </comment>
    <comment ref="C33" authorId="0" shapeId="0">
      <text>
        <r>
          <rPr>
            <b/>
            <sz val="9"/>
            <color indexed="81"/>
            <rFont val="Segoe UI"/>
            <family val="2"/>
          </rPr>
          <t>ControllerSpielwiese:</t>
        </r>
        <r>
          <rPr>
            <sz val="9"/>
            <color indexed="81"/>
            <rFont val="Segoe UI"/>
            <family val="2"/>
          </rPr>
          <t xml:space="preserve">
Vollständige Beschreibung:
Forderungen und sonstige Vermögensgegenstände</t>
        </r>
      </text>
    </comment>
    <comment ref="C36" authorId="0" shapeId="0">
      <text>
        <r>
          <rPr>
            <b/>
            <sz val="9"/>
            <color indexed="81"/>
            <rFont val="Segoe UI"/>
            <family val="2"/>
          </rPr>
          <t>ControllerSpielwiese:</t>
        </r>
        <r>
          <rPr>
            <sz val="9"/>
            <color indexed="81"/>
            <rFont val="Segoe UI"/>
            <family val="2"/>
          </rPr>
          <t xml:space="preserve">
Vollständige Beschreibung:
Forderungen gegen Unternehmen, mit denen ein Beteiligungsverhältnis besteht</t>
        </r>
      </text>
    </comment>
    <comment ref="C41" authorId="0" shapeId="0">
      <text>
        <r>
          <rPr>
            <b/>
            <sz val="9"/>
            <color indexed="81"/>
            <rFont val="Segoe UI"/>
            <family val="2"/>
          </rPr>
          <t>ControllerSpielwiese:</t>
        </r>
        <r>
          <rPr>
            <sz val="9"/>
            <color indexed="81"/>
            <rFont val="Segoe UI"/>
            <family val="2"/>
          </rPr>
          <t xml:space="preserve">
Vollständige Beschreibung:
Kassenbestand, Bundesbankguthaben, Guthaben bei Kreditinstituten und Schecks</t>
        </r>
      </text>
    </comment>
    <comment ref="C44" authorId="0" shapeId="0">
      <text>
        <r>
          <rPr>
            <b/>
            <sz val="9"/>
            <color indexed="81"/>
            <rFont val="Segoe UI"/>
            <family val="2"/>
          </rPr>
          <t>ControllerSpielwiese:</t>
        </r>
        <r>
          <rPr>
            <sz val="9"/>
            <color indexed="81"/>
            <rFont val="Segoe UI"/>
            <family val="2"/>
          </rPr>
          <t xml:space="preserve">
Vollständige Beschreibung:
Aktiver Unterschiedsbetrag aus der Vermögensverrechnung</t>
        </r>
      </text>
    </comment>
    <comment ref="C55" authorId="0" shapeId="0">
      <text>
        <r>
          <rPr>
            <b/>
            <sz val="9"/>
            <color indexed="81"/>
            <rFont val="Segoe UI"/>
            <family val="2"/>
          </rPr>
          <t>ControllerSpielwiese:</t>
        </r>
        <r>
          <rPr>
            <sz val="9"/>
            <color indexed="81"/>
            <rFont val="Segoe UI"/>
            <family val="2"/>
          </rPr>
          <t xml:space="preserve">
Vollständige Beschreibung:
Rücklage für Anteile an einem herrschenden oder mehrheitlich beteiligten Unternehmen</t>
        </r>
      </text>
    </comment>
    <comment ref="C61" authorId="0" shapeId="0">
      <text>
        <r>
          <rPr>
            <b/>
            <sz val="9"/>
            <color indexed="81"/>
            <rFont val="Segoe UI"/>
            <family val="2"/>
          </rPr>
          <t>ControllerSpielwiese:</t>
        </r>
        <r>
          <rPr>
            <sz val="9"/>
            <color indexed="81"/>
            <rFont val="Segoe UI"/>
            <family val="2"/>
          </rPr>
          <t xml:space="preserve">
Vollständige Beschreibung:
Rückstellungen für Pensionen und ähnliche Verpflichtungen</t>
        </r>
      </text>
    </comment>
    <comment ref="C70" authorId="0" shapeId="0">
      <text>
        <r>
          <rPr>
            <b/>
            <sz val="9"/>
            <color indexed="81"/>
            <rFont val="Segoe UI"/>
            <family val="2"/>
          </rPr>
          <t>ControllerSpielwiese:</t>
        </r>
        <r>
          <rPr>
            <sz val="9"/>
            <color indexed="81"/>
            <rFont val="Segoe UI"/>
            <family val="2"/>
          </rPr>
          <t xml:space="preserve">
Vollständige Beschreibung:
Verbindlichkeiten aus der Annahme gezogener Wechsel und der Ausstellung eigener Wechsel</t>
        </r>
      </text>
    </comment>
    <comment ref="C71" authorId="0" shapeId="0">
      <text>
        <r>
          <rPr>
            <b/>
            <sz val="9"/>
            <color indexed="81"/>
            <rFont val="Segoe UI"/>
            <family val="2"/>
          </rPr>
          <t>ControllerSpielwiese:</t>
        </r>
        <r>
          <rPr>
            <sz val="9"/>
            <color indexed="81"/>
            <rFont val="Segoe UI"/>
            <family val="2"/>
          </rPr>
          <t xml:space="preserve">
Vollständige Beschreibung:
Verbindlichkeiten gegenüber verbundenen Unternehmen</t>
        </r>
      </text>
    </comment>
    <comment ref="C72" authorId="0" shapeId="0">
      <text>
        <r>
          <rPr>
            <b/>
            <sz val="9"/>
            <color indexed="81"/>
            <rFont val="Segoe UI"/>
            <family val="2"/>
          </rPr>
          <t>ControllerSpielwiese:</t>
        </r>
        <r>
          <rPr>
            <sz val="9"/>
            <color indexed="81"/>
            <rFont val="Segoe UI"/>
            <family val="2"/>
          </rPr>
          <t xml:space="preserve">
Vollständige Beschreibung:
Verbindlichkeiten gegenüber Unternehmen, mit denen ein Beteiligungsverhältnis besteht</t>
        </r>
      </text>
    </comment>
    <comment ref="C90" authorId="0" shapeId="0">
      <text>
        <r>
          <rPr>
            <b/>
            <sz val="9"/>
            <color indexed="81"/>
            <rFont val="Segoe UI"/>
            <family val="2"/>
          </rPr>
          <t>ControllerSpielwiese:</t>
        </r>
        <r>
          <rPr>
            <sz val="9"/>
            <color indexed="81"/>
            <rFont val="Segoe UI"/>
            <family val="2"/>
          </rPr>
          <t xml:space="preserve">
Als Faustregel gilt, dass die Liquidität 3. Grades 200% übersteigen sollte. Ein Wert unter 100% gilt als existenzbedrohend.</t>
        </r>
      </text>
    </comment>
  </commentList>
</comments>
</file>

<file path=xl/sharedStrings.xml><?xml version="1.0" encoding="utf-8"?>
<sst xmlns="http://schemas.openxmlformats.org/spreadsheetml/2006/main" count="583" uniqueCount="228">
  <si>
    <t>Inhaltsübersicht</t>
  </si>
  <si>
    <t>1.</t>
  </si>
  <si>
    <t>Technische Informationen zur Anwendung des Tools</t>
  </si>
  <si>
    <t>2.</t>
  </si>
  <si>
    <t>3.</t>
  </si>
  <si>
    <t>Kostenlose Version vers. Premiumversion</t>
  </si>
  <si>
    <t>4.</t>
  </si>
  <si>
    <r>
      <t xml:space="preserve">Das Tool besteht aktuell aus </t>
    </r>
    <r>
      <rPr>
        <sz val="12"/>
        <rFont val="Calibri"/>
        <family val="2"/>
        <scheme val="minor"/>
      </rPr>
      <t>den folgenden</t>
    </r>
    <r>
      <rPr>
        <sz val="12"/>
        <color theme="1"/>
        <rFont val="Calibri"/>
        <family val="2"/>
        <scheme val="minor"/>
      </rPr>
      <t xml:space="preserve"> Tabellenblättern und enthält keine Makros</t>
    </r>
  </si>
  <si>
    <t>Die einzelnen Tabellenblätter beinhalten:</t>
  </si>
  <si>
    <t>Wechsel zu Blatt …</t>
  </si>
  <si>
    <t>» Anwendungshilfe (dieses Tabellenblatt)</t>
  </si>
  <si>
    <t>oder auch persönlichen Nutzung in Unternehmen bereitgestellt. Die Struktur und die Daten in dieser Datei unterliegen</t>
  </si>
  <si>
    <t>dem Urheberschutz. Sie können für den eigenen Gebrauch abgeändert und erweitert werden.</t>
  </si>
  <si>
    <t>Sollten Sie die Datei weiterentwickeln, würden wir und unsere Community uns über Ihr Update freuen…</t>
  </si>
  <si>
    <t>Bitte beachten Sie: In der kostenlosen Version sind einige Funktionen nicht vorhanden bzw. nicht vollumfänglich verfügbar</t>
  </si>
  <si>
    <t xml:space="preserve">Wenn Ihnen unsere Arbeit gefällt, können Sie kostenfrei Mitglied auf der CS werden: </t>
  </si>
  <si>
    <t>https://www.controllerspielwiese.de/inhalte/wir/formular-mitglied-werden.php</t>
  </si>
  <si>
    <t>Wir senden Ihnen die Premiumversion umgehend während unserer Bürozeiten per E-Mail zu</t>
  </si>
  <si>
    <t>Sie erhalten Ihre Rechnung inkl. MwSt. per E-Mail zusammen mit Ihrer Datei</t>
  </si>
  <si>
    <t>Bezeichnung der Position</t>
  </si>
  <si>
    <t>alle Werte in EUR</t>
  </si>
  <si>
    <t>Jan</t>
  </si>
  <si>
    <t>Feb</t>
  </si>
  <si>
    <t>Mrz</t>
  </si>
  <si>
    <t>Apr</t>
  </si>
  <si>
    <t>Mai</t>
  </si>
  <si>
    <t>Jun</t>
  </si>
  <si>
    <t>Jul</t>
  </si>
  <si>
    <t>Aug</t>
  </si>
  <si>
    <t>Sep</t>
  </si>
  <si>
    <t>Okt</t>
  </si>
  <si>
    <t>Nov</t>
  </si>
  <si>
    <t>Dez</t>
  </si>
  <si>
    <t xml:space="preserve">  Umsatzerlöse</t>
  </si>
  <si>
    <t xml:space="preserve">  Best.Verdg. FE/UE</t>
  </si>
  <si>
    <t xml:space="preserve">  Akt. Eigenleistungen</t>
  </si>
  <si>
    <t>+</t>
  </si>
  <si>
    <t>+/-</t>
  </si>
  <si>
    <t>-</t>
  </si>
  <si>
    <t>Gesamtleistung (100%)</t>
  </si>
  <si>
    <t>Rohertrag</t>
  </si>
  <si>
    <t xml:space="preserve">  Material-/Wareneinkauf</t>
  </si>
  <si>
    <t xml:space="preserve">  So. betriebliche Erlöse</t>
  </si>
  <si>
    <t>Betrieblicher Rohertrag</t>
  </si>
  <si>
    <t>=</t>
  </si>
  <si>
    <t xml:space="preserve">  Personalkosten</t>
  </si>
  <si>
    <t xml:space="preserve">  Raumkosten</t>
  </si>
  <si>
    <t xml:space="preserve">  Besondere Kosten</t>
  </si>
  <si>
    <t xml:space="preserve">  Werbe-/Reisekosten</t>
  </si>
  <si>
    <t xml:space="preserve">  Abschreibungen</t>
  </si>
  <si>
    <t xml:space="preserve">  Sonstige Kosten</t>
  </si>
  <si>
    <t>Betriebsergebnis</t>
  </si>
  <si>
    <t xml:space="preserve">  Betriebliche Steuern</t>
  </si>
  <si>
    <t xml:space="preserve">  Versicherungen/Beiträge</t>
  </si>
  <si>
    <t xml:space="preserve">  Kfz-Kosten (ohne Steuern)</t>
  </si>
  <si>
    <t xml:space="preserve">  Reparatur/Instandhaltung</t>
  </si>
  <si>
    <t xml:space="preserve">  Zinsaufwand</t>
  </si>
  <si>
    <t xml:space="preserve">  Zinserträge</t>
  </si>
  <si>
    <t xml:space="preserve">  sonst. neutraler Aufwand</t>
  </si>
  <si>
    <t xml:space="preserve">  Sonst. neutrale Erträge</t>
  </si>
  <si>
    <t xml:space="preserve">  Kalkulatorische Kosten</t>
  </si>
  <si>
    <t>Ergebnis vor Steuern</t>
  </si>
  <si>
    <t xml:space="preserve">  Steuern Eink. u. Ertr.</t>
  </si>
  <si>
    <t>Vorläufiges Ergebnis n. St.</t>
  </si>
  <si>
    <t>kumuliertes</t>
  </si>
  <si>
    <t>vorläufiges Ergebnis n. St.</t>
  </si>
  <si>
    <r>
      <t xml:space="preserve">  So. betriebliche </t>
    </r>
    <r>
      <rPr>
        <sz val="11"/>
        <rFont val="Calibri"/>
        <family val="2"/>
        <scheme val="minor"/>
      </rPr>
      <t>Erlöse</t>
    </r>
  </si>
  <si>
    <t>Kostenarten:</t>
  </si>
  <si>
    <t xml:space="preserve">  Kosten der Warenabgabe</t>
  </si>
  <si>
    <r>
      <rPr>
        <b/>
        <sz val="11"/>
        <color theme="1"/>
        <rFont val="Symbol"/>
        <family val="1"/>
        <charset val="2"/>
      </rPr>
      <t>S</t>
    </r>
    <r>
      <rPr>
        <b/>
        <sz val="11"/>
        <color theme="1"/>
        <rFont val="Calibri"/>
        <family val="2"/>
        <scheme val="minor"/>
      </rPr>
      <t xml:space="preserve"> Gesamtkosten</t>
    </r>
  </si>
  <si>
    <r>
      <rPr>
        <b/>
        <sz val="11"/>
        <color theme="1"/>
        <rFont val="Symbol"/>
        <family val="1"/>
        <charset val="2"/>
      </rPr>
      <t>S</t>
    </r>
    <r>
      <rPr>
        <b/>
        <sz val="11"/>
        <color theme="1"/>
        <rFont val="Calibri"/>
        <family val="2"/>
        <scheme val="minor"/>
      </rPr>
      <t xml:space="preserve"> Neutraler Aufwand</t>
    </r>
  </si>
  <si>
    <r>
      <rPr>
        <b/>
        <sz val="11"/>
        <color theme="1"/>
        <rFont val="Symbol"/>
        <family val="1"/>
        <charset val="2"/>
      </rPr>
      <t>S</t>
    </r>
    <r>
      <rPr>
        <b/>
        <sz val="11"/>
        <color theme="1"/>
        <rFont val="Calibri"/>
        <family val="2"/>
        <scheme val="minor"/>
      </rPr>
      <t xml:space="preserve"> Neutraler Ertrag</t>
    </r>
  </si>
  <si>
    <t>Total</t>
  </si>
  <si>
    <t>% von</t>
  </si>
  <si>
    <t>Gesamt-</t>
  </si>
  <si>
    <t>leistung</t>
  </si>
  <si>
    <t>PLAN</t>
  </si>
  <si>
    <t>» PLAN BWA kumuliert  (automatische Darstellung)</t>
  </si>
  <si>
    <t>» PLAN BWA Monate zum Eingeben eigener Daten</t>
  </si>
  <si>
    <t>» PLAN BWA Monate mit % v. Gesamtleistung (autom. Darst.)</t>
  </si>
  <si>
    <t>Kostenlose Version der Betriebswirtschaftlichen Auswertung</t>
  </si>
  <si>
    <t>Die vorliegende, kostenlose Version der Betriebswirtschaftlichen Auswertung wird zur ausschließlichen privaten</t>
  </si>
  <si>
    <t>Premiumversion der Betriebswirtschaftlichen Auswertung</t>
  </si>
  <si>
    <t>Anwendungshilfe für die Betriebswirtschaftliche Auswertung (BWA)</t>
  </si>
  <si>
    <t>Arbeitstage</t>
  </si>
  <si>
    <t>Feiertage</t>
  </si>
  <si>
    <t>Materialquote</t>
  </si>
  <si>
    <t>Personalquote</t>
  </si>
  <si>
    <t>Umsatzrendite</t>
  </si>
  <si>
    <t>Gesamtaufwand</t>
  </si>
  <si>
    <t>Weitere Kennzahlen:</t>
  </si>
  <si>
    <t>Umsatz / Arbeitstag</t>
  </si>
  <si>
    <t>Aufwandsquote</t>
  </si>
  <si>
    <r>
      <rPr>
        <sz val="11"/>
        <color theme="9" tint="0.79998168889431442"/>
        <rFont val="Symbol"/>
        <family val="1"/>
        <charset val="2"/>
      </rPr>
      <t xml:space="preserve">S </t>
    </r>
    <r>
      <rPr>
        <sz val="11"/>
        <color theme="1"/>
        <rFont val="Calibri"/>
        <family val="2"/>
        <scheme val="minor"/>
      </rPr>
      <t>Gesamtkosten</t>
    </r>
  </si>
  <si>
    <t>Darstellung Monate in %</t>
  </si>
  <si>
    <t>Monate kumuliert</t>
  </si>
  <si>
    <t>Monatsdarstellung</t>
  </si>
  <si>
    <t>Eine kommerzielle Nutzung sowie eine Weitergabe an Dritte ob entgeltlich oder unentgeltlich sind nicht gestattet.</t>
  </si>
  <si>
    <r>
      <t xml:space="preserve">In der </t>
    </r>
    <r>
      <rPr>
        <b/>
        <sz val="12"/>
        <rFont val="Calibri"/>
        <family val="2"/>
      </rPr>
      <t>Premiumversion</t>
    </r>
    <r>
      <rPr>
        <sz val="12"/>
        <rFont val="Calibri"/>
        <family val="2"/>
        <scheme val="minor"/>
      </rPr>
      <t xml:space="preserve"> sind alle Formeln und Funktionen frei zugänglich und veränderbar.</t>
    </r>
  </si>
  <si>
    <t>Für das Funktionieren des Tools in Ihrer Umgebung sowie evtl. Folgeschäden übernehmen wir keine Haftung.</t>
  </si>
  <si>
    <t>Wir gewähren jedoch einen freiwilligen E-Mail-Support während unserer Bürozeiten.</t>
  </si>
  <si>
    <t>Das Tool wird aus dem Feedback unserer Mitglieder weiterentwickelt, updates sind kostenfrei auf Anfrage erhältlich.</t>
  </si>
  <si>
    <t>Praktische Hinweise zum Erstellen/Ausfüllen der Betriebswirtschaftlichen Auswertung</t>
  </si>
  <si>
    <t>Betriebswirtschaftliche Betrachtungen zur Betriebswirtschaftlichen Auswertung</t>
  </si>
  <si>
    <t>Plan BWA Monate</t>
  </si>
  <si>
    <t>Plan BWA Monate in %</t>
  </si>
  <si>
    <r>
      <t xml:space="preserve">In der </t>
    </r>
    <r>
      <rPr>
        <b/>
        <sz val="12"/>
        <rFont val="Calibri"/>
        <family val="2"/>
        <scheme val="minor"/>
      </rPr>
      <t>Premiumversion</t>
    </r>
    <r>
      <rPr>
        <sz val="12"/>
        <rFont val="Calibri"/>
        <family val="2"/>
        <scheme val="minor"/>
      </rPr>
      <t xml:space="preserve"> stehen </t>
    </r>
    <r>
      <rPr>
        <b/>
        <sz val="12"/>
        <rFont val="Calibri"/>
        <family val="2"/>
        <scheme val="minor"/>
      </rPr>
      <t>zusätzliche Zeilen</t>
    </r>
    <r>
      <rPr>
        <sz val="12"/>
        <rFont val="Calibri"/>
        <family val="2"/>
        <scheme val="minor"/>
      </rPr>
      <t xml:space="preserve"> für Umsatz, Material und Kosten zur Verfügung, um individuelle Sachverhalte abzubilden.</t>
    </r>
  </si>
  <si>
    <r>
      <t xml:space="preserve">Die </t>
    </r>
    <r>
      <rPr>
        <b/>
        <sz val="12"/>
        <rFont val="Calibri"/>
        <family val="2"/>
        <scheme val="minor"/>
      </rPr>
      <t>Visualisierung in den beiden Wasserfalldiagrammen</t>
    </r>
    <r>
      <rPr>
        <sz val="12"/>
        <rFont val="Calibri"/>
        <family val="2"/>
        <scheme val="minor"/>
      </rPr>
      <t xml:space="preserve"> steht nur in der Premiumversion zur Verfügung.</t>
    </r>
  </si>
  <si>
    <t>Weiterhin enthalten sind Erläuterungen zu den Kennzahlen der BWA.</t>
  </si>
  <si>
    <r>
      <t xml:space="preserve">Visualisierung der Planung in </t>
    </r>
    <r>
      <rPr>
        <b/>
        <sz val="18"/>
        <color theme="1"/>
        <rFont val="Calibri"/>
        <family val="2"/>
        <scheme val="minor"/>
      </rPr>
      <t>zwei</t>
    </r>
    <r>
      <rPr>
        <b/>
        <sz val="18"/>
        <color theme="0"/>
        <rFont val="Calibri"/>
        <family val="2"/>
        <scheme val="minor"/>
      </rPr>
      <t xml:space="preserve"> Wasserfalldiagrammen</t>
    </r>
  </si>
  <si>
    <t xml:space="preserve">oben </t>
  </si>
  <si>
    <r>
      <t xml:space="preserve">Auf </t>
    </r>
    <r>
      <rPr>
        <b/>
        <u/>
        <sz val="11"/>
        <rFont val="Calibri"/>
        <family val="2"/>
      </rPr>
      <t>https://ko-fi.com/controllerspielwiese</t>
    </r>
    <r>
      <rPr>
        <sz val="12"/>
        <rFont val="Calibri"/>
        <family val="2"/>
      </rPr>
      <t xml:space="preserve"> können Sie uns gerne einen Kaffee spendieren …</t>
    </r>
  </si>
  <si>
    <r>
      <t xml:space="preserve">Über einen freiwilligen </t>
    </r>
    <r>
      <rPr>
        <b/>
        <sz val="12"/>
        <color theme="1"/>
        <rFont val="Calibri"/>
        <family val="2"/>
      </rPr>
      <t>Obolus</t>
    </r>
    <r>
      <rPr>
        <sz val="12"/>
        <color theme="1"/>
        <rFont val="Calibri"/>
        <family val="2"/>
        <scheme val="minor"/>
      </rPr>
      <t xml:space="preserve"> in Anerkennung unseres kostenfreien Angebotes freuen wir uns selbstverständlich auch:</t>
    </r>
  </si>
  <si>
    <t>Vorjahr</t>
  </si>
  <si>
    <t>IST</t>
  </si>
  <si>
    <t>AKTIVA</t>
  </si>
  <si>
    <t>A. Anlagevermögen</t>
  </si>
  <si>
    <t>I.</t>
  </si>
  <si>
    <t>Immaterielle Vermögensgegenstände</t>
  </si>
  <si>
    <t>Selbst geschaffene Schutzrechte</t>
  </si>
  <si>
    <t>Entgeltlich erworbene Schutzrechte</t>
  </si>
  <si>
    <t>Geschäfts- oder Firmenwert</t>
  </si>
  <si>
    <t>Geleistete Anzahlungen</t>
  </si>
  <si>
    <t>II.</t>
  </si>
  <si>
    <t>Sachanlagen</t>
  </si>
  <si>
    <t>Grundstücke und Bauten</t>
  </si>
  <si>
    <t>Technische Anlagen und Maschinen</t>
  </si>
  <si>
    <t>Betriebs- und Geschäftsausstattung</t>
  </si>
  <si>
    <t>Anzahlungen und Anlagen im Bau</t>
  </si>
  <si>
    <t>III.</t>
  </si>
  <si>
    <t>Finanzanlagen</t>
  </si>
  <si>
    <t>Anteile an verbundenen Unternehmen</t>
  </si>
  <si>
    <t>Ausleihungen an verbundene Untern.</t>
  </si>
  <si>
    <t>Beteiligungen</t>
  </si>
  <si>
    <t>Ausleihungen an U. m. Bet-verhältnis</t>
  </si>
  <si>
    <t>5.</t>
  </si>
  <si>
    <t>Wertpapiere des Anlagevermögens</t>
  </si>
  <si>
    <t>6.</t>
  </si>
  <si>
    <t>Sonstige Ausleihungen</t>
  </si>
  <si>
    <t>B. Umlaufvermögen</t>
  </si>
  <si>
    <t>Vorräte</t>
  </si>
  <si>
    <t>Roh-, Hilfs- und Betriebsstoffe</t>
  </si>
  <si>
    <t>Unfertige Erzeugnisse, unfert. Leistungen</t>
  </si>
  <si>
    <t>Fertige Erzeugnisse und Waren</t>
  </si>
  <si>
    <t>Forderungen u. sonstige Verm-G.</t>
  </si>
  <si>
    <t>Ford. aus Lieferungen und Leistungen</t>
  </si>
  <si>
    <t>Ford. gegen verbundene Unternehmen</t>
  </si>
  <si>
    <t>Ford. gegen U. mit Bet-verhältnis</t>
  </si>
  <si>
    <t>Sonstige Vermögensgegenstände</t>
  </si>
  <si>
    <t>Wertpapiere</t>
  </si>
  <si>
    <t>Sonstige Wertpapiere</t>
  </si>
  <si>
    <t>IV.</t>
  </si>
  <si>
    <t>Kassenbestand, Bankguthaben, Schecks</t>
  </si>
  <si>
    <t>C. Aktive Rechnungsabgrenzungsposten (ARA)</t>
  </si>
  <si>
    <t>D. Aktive latente Steuern</t>
  </si>
  <si>
    <t>E. Aktiver Unterschied aus Vermögensverrechnung</t>
  </si>
  <si>
    <t>Summe der AKTIVA</t>
  </si>
  <si>
    <t>PASSIVA</t>
  </si>
  <si>
    <t>A. Eigenkapital</t>
  </si>
  <si>
    <t>Gezeichnetes Kapital</t>
  </si>
  <si>
    <t>Kapitalrücklage</t>
  </si>
  <si>
    <t>Gewinnrücklagen</t>
  </si>
  <si>
    <t>Gesetzliche Rücklage</t>
  </si>
  <si>
    <t>Rücklage für Anteile an Unternehmen</t>
  </si>
  <si>
    <t>Satzungsmäßige Rücklagen</t>
  </si>
  <si>
    <t>Andere Gewinnrücklagen</t>
  </si>
  <si>
    <t>Gewinnvortrag/Verlustvortrag</t>
  </si>
  <si>
    <t>V.</t>
  </si>
  <si>
    <t>Jahresüberschuß/Jahresfehlbetrag</t>
  </si>
  <si>
    <t>B. Rückstellungen</t>
  </si>
  <si>
    <t>Rückstellungen für Pensionen</t>
  </si>
  <si>
    <t>Steuerrückstellungen</t>
  </si>
  <si>
    <t>Sonstige Rückstellungen</t>
  </si>
  <si>
    <t>C. Verbindlichkeiten</t>
  </si>
  <si>
    <t>Anleihen,</t>
  </si>
  <si>
    <r>
      <rPr>
        <b/>
        <i/>
        <sz val="11"/>
        <color theme="1"/>
        <rFont val="Calibri"/>
        <family val="2"/>
        <scheme val="minor"/>
      </rPr>
      <t>davon</t>
    </r>
    <r>
      <rPr>
        <i/>
        <sz val="11"/>
        <color theme="1"/>
        <rFont val="Calibri"/>
        <family val="2"/>
        <scheme val="minor"/>
      </rPr>
      <t xml:space="preserve"> konvertibel</t>
    </r>
  </si>
  <si>
    <t>Verbindlichkeiten ggü. Kreditinstituten</t>
  </si>
  <si>
    <t>Erhaltene Anzahlungen auf Bestellungen</t>
  </si>
  <si>
    <t>Verb. aus Lieferungen und Leistungen</t>
  </si>
  <si>
    <t>Wechselverbindlichkeiten</t>
  </si>
  <si>
    <t xml:space="preserve">Verb. ggü. verbundenen Unternehmen </t>
  </si>
  <si>
    <t>7.</t>
  </si>
  <si>
    <t>Verb. ggü. U. mit Bet-verhältnis</t>
  </si>
  <si>
    <t>8.</t>
  </si>
  <si>
    <t>Sonstige Verbindlichkeiten,</t>
  </si>
  <si>
    <r>
      <rPr>
        <b/>
        <i/>
        <sz val="11"/>
        <color theme="1"/>
        <rFont val="Calibri"/>
        <family val="2"/>
        <scheme val="minor"/>
      </rPr>
      <t>davon</t>
    </r>
    <r>
      <rPr>
        <i/>
        <sz val="11"/>
        <color theme="1"/>
        <rFont val="Calibri"/>
        <family val="2"/>
        <scheme val="minor"/>
      </rPr>
      <t xml:space="preserve"> aus Steuern,</t>
    </r>
  </si>
  <si>
    <r>
      <rPr>
        <b/>
        <i/>
        <sz val="11"/>
        <color theme="1"/>
        <rFont val="Calibri"/>
        <family val="2"/>
        <scheme val="minor"/>
      </rPr>
      <t>davon</t>
    </r>
    <r>
      <rPr>
        <i/>
        <sz val="11"/>
        <color theme="1"/>
        <rFont val="Calibri"/>
        <family val="2"/>
        <scheme val="minor"/>
      </rPr>
      <t xml:space="preserve"> im Rahmen der sozialen Sicherheit</t>
    </r>
  </si>
  <si>
    <t>D. Passive Rechnungsabgrenzungsposten (PRA)</t>
  </si>
  <si>
    <t>E. Passive latente Steuern</t>
  </si>
  <si>
    <t>Summe der PASSIVA</t>
  </si>
  <si>
    <t>Bilanzkennzahlen:</t>
  </si>
  <si>
    <t>Eigenkapitalquote</t>
  </si>
  <si>
    <t>EK / GK</t>
  </si>
  <si>
    <t xml:space="preserve">Fremdkapitalquote </t>
  </si>
  <si>
    <t>FK / GK</t>
  </si>
  <si>
    <t>Finanzierung</t>
  </si>
  <si>
    <t>EK / FK</t>
  </si>
  <si>
    <t>Verschuldungsgrad</t>
  </si>
  <si>
    <t>FK / EK</t>
  </si>
  <si>
    <t>Vermögensaufbau</t>
  </si>
  <si>
    <t>AV / UV</t>
  </si>
  <si>
    <t>Liquidität 3. Grades</t>
  </si>
  <si>
    <t>UV / kurzfr. VB</t>
  </si>
  <si>
    <t>Anlagendeckungsgrad 1</t>
  </si>
  <si>
    <t>EK / AV</t>
  </si>
  <si>
    <t>Net Working Capital</t>
  </si>
  <si>
    <t>UV - kurzfr. FK</t>
  </si>
  <si>
    <t>Goldene Bilanzregel</t>
  </si>
  <si>
    <t>AV / EK</t>
  </si>
  <si>
    <t>Prozentspalte neben Vorjahr ?</t>
  </si>
  <si>
    <t>Nein, Extraseite: Plan-Ist-Vergleich für BWA und für Bilanz</t>
  </si>
  <si>
    <t>Abweichung in EUR auch ?</t>
  </si>
  <si>
    <t>Bilanz - Schema nach HGB §266 (2) - Monatsplanung 2099</t>
  </si>
  <si>
    <t>Fehler: Aktiva ungleich Passiva</t>
  </si>
  <si>
    <t/>
  </si>
  <si>
    <t>» PLAN Bilanz Monate mit Gesamt-IST (nur Premiumversion)</t>
  </si>
  <si>
    <t>Plan Bilanz Monate</t>
  </si>
  <si>
    <t>» Visualisierung BWA im Wasserfalldiagramm (nur Premiumversion)</t>
  </si>
  <si>
    <t>Visualisierung BWA</t>
  </si>
  <si>
    <t xml:space="preserve">Sie bekommen dann unseren ca. 6-8 mal im Jahr erscheinenden Newsletter zugeschickt </t>
  </si>
  <si>
    <r>
      <t xml:space="preserve">Auch können abweichende </t>
    </r>
    <r>
      <rPr>
        <b/>
        <sz val="12"/>
        <rFont val="Calibri"/>
        <family val="2"/>
        <scheme val="minor"/>
      </rPr>
      <t>Steuersätze</t>
    </r>
    <r>
      <rPr>
        <sz val="12"/>
        <rFont val="Calibri"/>
        <family val="2"/>
        <scheme val="minor"/>
      </rPr>
      <t xml:space="preserve"> für Einkommen und Ertrag direkt in die ausgeblendete Spalte D eingegeben werden.</t>
    </r>
  </si>
  <si>
    <r>
      <t xml:space="preserve">Nur in der Pemiumversion ist die </t>
    </r>
    <r>
      <rPr>
        <b/>
        <sz val="12"/>
        <rFont val="Calibri"/>
        <family val="2"/>
        <scheme val="minor"/>
      </rPr>
      <t>Plan-Bilanz</t>
    </r>
    <r>
      <rPr>
        <sz val="12"/>
        <rFont val="Calibri"/>
        <family val="2"/>
        <scheme val="minor"/>
      </rPr>
      <t xml:space="preserve"> vollumfänglich enthalten.</t>
    </r>
  </si>
  <si>
    <r>
      <t xml:space="preserve">Es besteht </t>
    </r>
    <r>
      <rPr>
        <b/>
        <sz val="12"/>
        <rFont val="Calibri"/>
        <family val="2"/>
        <scheme val="minor"/>
      </rPr>
      <t>kein Schreibschutz</t>
    </r>
    <r>
      <rPr>
        <sz val="12"/>
        <rFont val="Calibri"/>
        <family val="2"/>
        <scheme val="minor"/>
      </rPr>
      <t xml:space="preserve"> und alle Felder, Formeln und Kommentare sind frei änder- und löschbar.</t>
    </r>
  </si>
  <si>
    <r>
      <t xml:space="preserve">Die Datei enthält zusätzlich betriebswirtschaftliche Betrachtungen zur Betriebswirtschaftlichen Auswertung mit </t>
    </r>
    <r>
      <rPr>
        <b/>
        <sz val="12"/>
        <rFont val="Calibri"/>
        <family val="2"/>
        <scheme val="minor"/>
      </rPr>
      <t>Begriffserklärungen.</t>
    </r>
  </si>
  <si>
    <r>
      <t xml:space="preserve">Wenn Sie Interesse an der Premiumversion der Plan-BWA mit Plan-Bilanz haben, können Sie diese für </t>
    </r>
    <r>
      <rPr>
        <b/>
        <sz val="12"/>
        <rFont val="Calibri"/>
        <family val="2"/>
        <scheme val="minor"/>
      </rPr>
      <t>EUR 8,98 inkl. MwSt</t>
    </r>
    <r>
      <rPr>
        <sz val="12"/>
        <rFont val="Calibri"/>
        <family val="2"/>
        <scheme val="minor"/>
      </rPr>
      <t xml:space="preserve"> erwerben:</t>
    </r>
  </si>
  <si>
    <r>
      <t xml:space="preserve">Sie senden eine E-Mail an </t>
    </r>
    <r>
      <rPr>
        <b/>
        <u/>
        <sz val="12"/>
        <rFont val="Calibri"/>
        <family val="2"/>
        <scheme val="minor"/>
      </rPr>
      <t>Service@ControllerSpielwiese.de</t>
    </r>
    <r>
      <rPr>
        <sz val="12"/>
        <rFont val="Calibri"/>
        <family val="2"/>
        <scheme val="minor"/>
      </rPr>
      <t xml:space="preserve"> mit Ihrer Rechnungsadresse und dem Stichwort</t>
    </r>
    <r>
      <rPr>
        <b/>
        <sz val="12"/>
        <rFont val="Calibri"/>
        <family val="2"/>
        <scheme val="minor"/>
      </rPr>
      <t xml:space="preserve"> Plan-BWA und Bilanz</t>
    </r>
  </si>
  <si>
    <r>
      <rPr>
        <b/>
        <sz val="12"/>
        <color theme="9" tint="-0.499984740745262"/>
        <rFont val="Calibri"/>
        <family val="2"/>
        <scheme val="minor"/>
      </rPr>
      <t xml:space="preserve">» </t>
    </r>
    <r>
      <rPr>
        <b/>
        <u/>
        <sz val="12"/>
        <color theme="9" tint="-0.499984740745262"/>
        <rFont val="Calibri"/>
        <family val="2"/>
        <scheme val="minor"/>
      </rPr>
      <t>Kennzahlendefinition auf der ControllerSpielwiese</t>
    </r>
  </si>
  <si>
    <t>Plan BWA kum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</si>
</sst>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0_)"/>
    <numFmt numFmtId="166" formatCode="0.0%"/>
    <numFmt numFmtId="167" formatCode="0.0\ %"/>
    <numFmt numFmtId="168" formatCode="#,##0\ &quot;€&quot;"/>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name val="Calibri"/>
      <family val="2"/>
      <scheme val="minor"/>
    </font>
    <font>
      <sz val="14"/>
      <color theme="1"/>
      <name val="Calibri"/>
      <family val="2"/>
      <scheme val="minor"/>
    </font>
    <font>
      <sz val="12"/>
      <color theme="1"/>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1"/>
      <name val="Calibri"/>
      <family val="2"/>
      <scheme val="minor"/>
    </font>
    <font>
      <u/>
      <sz val="11"/>
      <color theme="10"/>
      <name val="Calibri"/>
      <family val="2"/>
    </font>
    <font>
      <sz val="11"/>
      <color theme="9" tint="-0.499984740745262"/>
      <name val="Calibri"/>
      <family val="2"/>
      <scheme val="minor"/>
    </font>
    <font>
      <sz val="11"/>
      <name val="Calibri"/>
      <family val="2"/>
      <scheme val="minor"/>
    </font>
    <font>
      <sz val="12"/>
      <name val="Calibri"/>
      <family val="2"/>
      <scheme val="minor"/>
    </font>
    <font>
      <b/>
      <sz val="12"/>
      <name val="Calibri"/>
      <family val="2"/>
      <scheme val="minor"/>
    </font>
    <font>
      <b/>
      <sz val="12"/>
      <color theme="1"/>
      <name val="Calibri"/>
      <family val="2"/>
      <scheme val="minor"/>
    </font>
    <font>
      <u/>
      <sz val="10"/>
      <color theme="10"/>
      <name val="Arial"/>
      <family val="2"/>
    </font>
    <font>
      <b/>
      <sz val="12"/>
      <name val="Calibri"/>
      <family val="2"/>
    </font>
    <font>
      <sz val="12"/>
      <color rgb="FFFF0000"/>
      <name val="Calibri"/>
      <family val="2"/>
      <scheme val="minor"/>
    </font>
    <font>
      <sz val="10"/>
      <name val="Verdana"/>
      <family val="2"/>
    </font>
    <font>
      <sz val="11"/>
      <color indexed="12"/>
      <name val="Verdana"/>
      <family val="2"/>
    </font>
    <font>
      <sz val="9"/>
      <name val="Arial"/>
      <family val="2"/>
    </font>
    <font>
      <b/>
      <sz val="9"/>
      <name val="Arial"/>
      <family val="2"/>
    </font>
    <font>
      <sz val="10"/>
      <name val="Arial"/>
      <family val="2"/>
    </font>
    <font>
      <b/>
      <sz val="10"/>
      <name val="Arial"/>
      <family val="2"/>
    </font>
    <font>
      <b/>
      <sz val="10"/>
      <color indexed="8"/>
      <name val="Arial"/>
      <family val="2"/>
    </font>
    <font>
      <sz val="10"/>
      <color indexed="8"/>
      <name val="Arial"/>
      <family val="2"/>
    </font>
    <font>
      <b/>
      <sz val="14"/>
      <name val="Arial"/>
      <family val="2"/>
    </font>
    <font>
      <b/>
      <sz val="20"/>
      <color indexed="9"/>
      <name val="Arial"/>
      <family val="2"/>
    </font>
    <font>
      <b/>
      <sz val="16"/>
      <color indexed="9"/>
      <name val="Arial"/>
      <family val="2"/>
    </font>
    <font>
      <b/>
      <sz val="14"/>
      <color indexed="9"/>
      <name val="Arial"/>
      <family val="2"/>
    </font>
    <font>
      <b/>
      <sz val="14"/>
      <color indexed="8"/>
      <name val="Arial"/>
      <family val="2"/>
    </font>
    <font>
      <b/>
      <sz val="12"/>
      <color indexed="8"/>
      <name val="Arial"/>
      <family val="2"/>
    </font>
    <font>
      <sz val="12"/>
      <name val="Arial"/>
      <family val="2"/>
    </font>
    <font>
      <sz val="12"/>
      <name val="Wingdings"/>
      <charset val="2"/>
    </font>
    <font>
      <u/>
      <sz val="10"/>
      <color indexed="12"/>
      <name val="Arial"/>
      <family val="2"/>
    </font>
    <font>
      <b/>
      <sz val="11"/>
      <color rgb="FFFF0000"/>
      <name val="Calibri"/>
      <family val="2"/>
      <scheme val="minor"/>
    </font>
    <font>
      <b/>
      <sz val="11"/>
      <color theme="1"/>
      <name val="Symbol"/>
      <family val="1"/>
      <charset val="2"/>
    </font>
    <font>
      <sz val="10"/>
      <color theme="1"/>
      <name val="Calibri"/>
      <family val="2"/>
      <scheme val="minor"/>
    </font>
    <font>
      <b/>
      <sz val="16"/>
      <color theme="1"/>
      <name val="Calibri"/>
      <family val="2"/>
      <scheme val="minor"/>
    </font>
    <font>
      <sz val="11"/>
      <color theme="1" tint="0.249977111117893"/>
      <name val="Calibri"/>
      <family val="2"/>
      <scheme val="minor"/>
    </font>
    <font>
      <b/>
      <sz val="16"/>
      <color rgb="FFFF0000"/>
      <name val="Calibri"/>
      <family val="2"/>
      <scheme val="minor"/>
    </font>
    <font>
      <b/>
      <u/>
      <sz val="12"/>
      <name val="Calibri"/>
      <family val="2"/>
      <scheme val="minor"/>
    </font>
    <font>
      <b/>
      <sz val="11"/>
      <color theme="0"/>
      <name val="Calibri"/>
      <family val="2"/>
      <scheme val="minor"/>
    </font>
    <font>
      <b/>
      <sz val="18"/>
      <color theme="1"/>
      <name val="Calibri"/>
      <family val="2"/>
      <scheme val="minor"/>
    </font>
    <font>
      <sz val="11"/>
      <color theme="9" tint="0.79998168889431442"/>
      <name val="Symbol"/>
      <family val="1"/>
      <charset val="2"/>
    </font>
    <font>
      <sz val="9"/>
      <color indexed="81"/>
      <name val="Segoe UI"/>
      <family val="2"/>
    </font>
    <font>
      <b/>
      <sz val="9"/>
      <color indexed="81"/>
      <name val="Segoe UI"/>
      <family val="2"/>
    </font>
    <font>
      <b/>
      <sz val="12"/>
      <color theme="1"/>
      <name val="Calibri"/>
      <family val="2"/>
    </font>
    <font>
      <b/>
      <u/>
      <sz val="12"/>
      <color theme="9" tint="-0.499984740745262"/>
      <name val="Calibri"/>
      <family val="2"/>
      <scheme val="minor"/>
    </font>
    <font>
      <u/>
      <sz val="12"/>
      <color theme="9" tint="-0.499984740745262"/>
      <name val="Calibri"/>
      <family val="2"/>
      <scheme val="minor"/>
    </font>
    <font>
      <b/>
      <sz val="10"/>
      <color rgb="FFFF0000"/>
      <name val="Calibri"/>
      <family val="2"/>
      <scheme val="minor"/>
    </font>
    <font>
      <b/>
      <sz val="18"/>
      <color theme="0"/>
      <name val="Calibri"/>
      <family val="2"/>
      <scheme val="minor"/>
    </font>
    <font>
      <b/>
      <sz val="11"/>
      <name val="Calibri"/>
      <family val="2"/>
    </font>
    <font>
      <sz val="12"/>
      <name val="Calibri"/>
      <family val="2"/>
    </font>
    <font>
      <b/>
      <u/>
      <sz val="11"/>
      <name val="Calibri"/>
      <family val="2"/>
    </font>
    <font>
      <b/>
      <u/>
      <sz val="10"/>
      <color theme="9" tint="-0.499984740745262"/>
      <name val="Arial"/>
      <family val="2"/>
    </font>
    <font>
      <sz val="10"/>
      <color rgb="FFFF0000"/>
      <name val="Calibri"/>
      <family val="2"/>
      <scheme val="minor"/>
    </font>
    <font>
      <i/>
      <sz val="11"/>
      <color theme="1"/>
      <name val="Calibri"/>
      <family val="2"/>
      <scheme val="minor"/>
    </font>
    <font>
      <b/>
      <i/>
      <sz val="11"/>
      <color theme="1"/>
      <name val="Calibri"/>
      <family val="2"/>
      <scheme val="minor"/>
    </font>
    <font>
      <b/>
      <u/>
      <sz val="11"/>
      <color theme="1"/>
      <name val="Calibri"/>
      <family val="2"/>
    </font>
    <font>
      <b/>
      <sz val="12"/>
      <color theme="9" tint="-0.499984740745262"/>
      <name val="Calibri"/>
      <family val="2"/>
      <scheme val="minor"/>
    </font>
    <font>
      <b/>
      <sz val="15"/>
      <color rgb="FFFF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indexed="32"/>
        <bgColor indexed="64"/>
      </patternFill>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theme="9" tint="0.39994506668294322"/>
      </left>
      <right/>
      <top/>
      <bottom/>
      <diagonal/>
    </border>
  </borders>
  <cellStyleXfs count="28">
    <xf numFmtId="0" fontId="0" fillId="0" borderId="0"/>
    <xf numFmtId="0" fontId="1" fillId="0" borderId="0"/>
    <xf numFmtId="0" fontId="11" fillId="0" borderId="0" applyNumberFormat="0" applyFill="0" applyBorder="0" applyAlignment="0" applyProtection="0">
      <alignment vertical="top"/>
      <protection locked="0"/>
    </xf>
    <xf numFmtId="0" fontId="17" fillId="0" borderId="0" applyNumberFormat="0" applyFill="0" applyBorder="0" applyAlignment="0" applyProtection="0"/>
    <xf numFmtId="0" fontId="20" fillId="0" borderId="0"/>
    <xf numFmtId="0" fontId="22" fillId="0" borderId="0">
      <alignment vertical="center"/>
    </xf>
    <xf numFmtId="0" fontId="23" fillId="0" borderId="0">
      <alignment vertical="center"/>
    </xf>
    <xf numFmtId="0" fontId="22" fillId="0" borderId="0">
      <alignment vertical="center" wrapText="1"/>
    </xf>
    <xf numFmtId="0" fontId="23" fillId="0" borderId="0">
      <alignment vertical="center" wrapText="1"/>
    </xf>
    <xf numFmtId="44" fontId="24" fillId="0" borderId="0" applyFont="0" applyFill="0" applyBorder="0" applyAlignment="0" applyProtection="0"/>
    <xf numFmtId="0" fontId="36" fillId="0" borderId="0" applyNumberFormat="0" applyFill="0" applyBorder="0" applyAlignment="0" applyProtection="0">
      <alignment vertical="top"/>
      <protection locked="0"/>
    </xf>
    <xf numFmtId="0" fontId="22" fillId="0" borderId="0"/>
    <xf numFmtId="0" fontId="21" fillId="0" borderId="0" applyNumberFormat="0" applyFill="0" applyBorder="0" applyAlignment="0" applyProtection="0">
      <alignment vertical="top"/>
      <protection locked="0"/>
    </xf>
    <xf numFmtId="165" fontId="25" fillId="1" borderId="0" applyAlignment="0" applyProtection="0"/>
    <xf numFmtId="49" fontId="25" fillId="0" borderId="0">
      <alignment horizontal="left" vertical="center"/>
    </xf>
    <xf numFmtId="0" fontId="26" fillId="0" borderId="0">
      <alignment vertical="center"/>
    </xf>
    <xf numFmtId="0" fontId="26" fillId="0" borderId="0">
      <alignment vertical="center" wrapText="1"/>
    </xf>
    <xf numFmtId="0" fontId="26" fillId="0" borderId="0">
      <alignment vertical="center"/>
    </xf>
    <xf numFmtId="0" fontId="27" fillId="0" borderId="0">
      <alignment vertical="center" wrapText="1"/>
    </xf>
    <xf numFmtId="0" fontId="28" fillId="0" borderId="0">
      <alignment horizontal="centerContinuous" vertical="center"/>
    </xf>
    <xf numFmtId="0" fontId="29" fillId="4" borderId="1">
      <alignment horizontal="left" vertical="center"/>
    </xf>
    <xf numFmtId="0" fontId="30" fillId="4" borderId="2">
      <alignment horizontal="right" vertical="center"/>
    </xf>
    <xf numFmtId="49" fontId="31" fillId="5" borderId="3" applyNumberFormat="0" applyFont="0" applyFill="0">
      <alignment horizontal="left" vertical="center"/>
    </xf>
    <xf numFmtId="0" fontId="32" fillId="0" borderId="0">
      <alignment vertical="center"/>
    </xf>
    <xf numFmtId="49" fontId="31" fillId="5" borderId="3">
      <alignment vertical="center"/>
    </xf>
    <xf numFmtId="0" fontId="33" fillId="0" borderId="0">
      <alignment vertical="center"/>
    </xf>
    <xf numFmtId="0" fontId="34" fillId="0" borderId="0"/>
    <xf numFmtId="0" fontId="35" fillId="6" borderId="0">
      <alignment horizontal="centerContinuous" vertical="center"/>
    </xf>
  </cellStyleXfs>
  <cellXfs count="140">
    <xf numFmtId="0" fontId="0" fillId="0" borderId="0" xfId="0"/>
    <xf numFmtId="0" fontId="11" fillId="3" borderId="0" xfId="2" applyFill="1" applyAlignment="1" applyProtection="1"/>
    <xf numFmtId="0" fontId="0" fillId="0" borderId="0" xfId="0" applyAlignment="1">
      <alignment horizontal="center"/>
    </xf>
    <xf numFmtId="0" fontId="0" fillId="3" borderId="0" xfId="0" applyFill="1" applyAlignment="1">
      <alignment horizontal="center"/>
    </xf>
    <xf numFmtId="0" fontId="3" fillId="0" borderId="0" xfId="0" applyFont="1"/>
    <xf numFmtId="0" fontId="0" fillId="0" borderId="0" xfId="0" applyFont="1"/>
    <xf numFmtId="0" fontId="3" fillId="3" borderId="0" xfId="0" applyFont="1" applyFill="1"/>
    <xf numFmtId="0" fontId="0" fillId="3" borderId="0" xfId="0" applyFont="1" applyFill="1"/>
    <xf numFmtId="0" fontId="0" fillId="3" borderId="0" xfId="0" quotePrefix="1" applyFill="1" applyAlignment="1">
      <alignment horizontal="center"/>
    </xf>
    <xf numFmtId="0" fontId="13" fillId="3" borderId="0" xfId="0" applyFont="1" applyFill="1"/>
    <xf numFmtId="0" fontId="3" fillId="3" borderId="0" xfId="0" applyFont="1" applyFill="1" applyAlignment="1">
      <alignment horizontal="center"/>
    </xf>
    <xf numFmtId="3" fontId="3" fillId="3" borderId="0" xfId="0" applyNumberFormat="1" applyFont="1" applyFill="1"/>
    <xf numFmtId="3" fontId="0" fillId="3" borderId="0" xfId="0" applyNumberFormat="1" applyFill="1"/>
    <xf numFmtId="0" fontId="0" fillId="3" borderId="0" xfId="0" applyFill="1"/>
    <xf numFmtId="166" fontId="3" fillId="3" borderId="0" xfId="0" applyNumberFormat="1" applyFont="1" applyFill="1" applyAlignment="1">
      <alignment horizontal="center"/>
    </xf>
    <xf numFmtId="14" fontId="41" fillId="3" borderId="0" xfId="0" applyNumberFormat="1" applyFont="1" applyFill="1" applyAlignment="1">
      <alignment horizontal="center"/>
    </xf>
    <xf numFmtId="0" fontId="10" fillId="3" borderId="0" xfId="0" applyFont="1" applyFill="1" applyAlignment="1">
      <alignment horizontal="center"/>
    </xf>
    <xf numFmtId="3" fontId="10" fillId="3" borderId="0" xfId="0" applyNumberFormat="1" applyFont="1" applyFill="1"/>
    <xf numFmtId="0" fontId="0" fillId="3" borderId="0" xfId="0" applyFont="1" applyFill="1" applyAlignment="1">
      <alignment horizontal="center"/>
    </xf>
    <xf numFmtId="166" fontId="0" fillId="3" borderId="0" xfId="0" applyNumberFormat="1" applyFont="1" applyFill="1" applyAlignment="1">
      <alignment horizontal="center"/>
    </xf>
    <xf numFmtId="0" fontId="0" fillId="3" borderId="0" xfId="0" applyFont="1" applyFill="1" applyAlignment="1">
      <alignment horizontal="right"/>
    </xf>
    <xf numFmtId="0" fontId="0" fillId="7" borderId="0" xfId="0" applyFill="1"/>
    <xf numFmtId="3" fontId="0" fillId="7" borderId="0" xfId="0" applyNumberFormat="1" applyFill="1"/>
    <xf numFmtId="0" fontId="7" fillId="3" borderId="0" xfId="0" applyFont="1" applyFill="1"/>
    <xf numFmtId="0" fontId="16" fillId="7" borderId="0" xfId="0" applyFont="1" applyFill="1"/>
    <xf numFmtId="0" fontId="0" fillId="3" borderId="0" xfId="0" applyFill="1" applyProtection="1">
      <protection locked="0"/>
    </xf>
    <xf numFmtId="3" fontId="0" fillId="0" borderId="0" xfId="0" applyNumberFormat="1" applyProtection="1">
      <protection locked="0"/>
    </xf>
    <xf numFmtId="0" fontId="0" fillId="3" borderId="0" xfId="0" applyFill="1" applyProtection="1"/>
    <xf numFmtId="0" fontId="0" fillId="3" borderId="0" xfId="0" applyFill="1" applyAlignment="1" applyProtection="1">
      <alignment horizontal="center"/>
    </xf>
    <xf numFmtId="0" fontId="0" fillId="3" borderId="0" xfId="0" applyFont="1" applyFill="1" applyProtection="1"/>
    <xf numFmtId="3" fontId="0" fillId="3" borderId="0" xfId="0" applyNumberFormat="1" applyFill="1" applyProtection="1"/>
    <xf numFmtId="0" fontId="3" fillId="3" borderId="0" xfId="0" applyFont="1" applyFill="1" applyProtection="1"/>
    <xf numFmtId="166" fontId="3" fillId="3" borderId="0" xfId="0" applyNumberFormat="1" applyFont="1" applyFill="1" applyAlignment="1" applyProtection="1">
      <alignment horizontal="center"/>
    </xf>
    <xf numFmtId="0" fontId="0" fillId="3" borderId="0" xfId="0" quotePrefix="1" applyFill="1" applyAlignment="1" applyProtection="1">
      <alignment horizontal="center"/>
    </xf>
    <xf numFmtId="3" fontId="3" fillId="3" borderId="0" xfId="0" applyNumberFormat="1" applyFont="1" applyFill="1" applyProtection="1"/>
    <xf numFmtId="0" fontId="3" fillId="3" borderId="0" xfId="0" applyFont="1" applyFill="1" applyAlignment="1" applyProtection="1">
      <alignment horizontal="center"/>
    </xf>
    <xf numFmtId="0" fontId="3" fillId="3" borderId="0" xfId="0" applyFont="1" applyFill="1" applyAlignment="1" applyProtection="1">
      <alignment horizontal="right"/>
    </xf>
    <xf numFmtId="0" fontId="0" fillId="3" borderId="0" xfId="0" applyFont="1" applyFill="1" applyAlignment="1" applyProtection="1">
      <alignment horizontal="center"/>
    </xf>
    <xf numFmtId="166" fontId="0" fillId="3" borderId="0" xfId="0" applyNumberFormat="1" applyFill="1" applyProtection="1"/>
    <xf numFmtId="0" fontId="13" fillId="3" borderId="0" xfId="0" applyFont="1" applyFill="1" applyProtection="1"/>
    <xf numFmtId="0" fontId="0" fillId="0" borderId="0" xfId="0" applyFill="1" applyProtection="1">
      <protection locked="0"/>
    </xf>
    <xf numFmtId="0" fontId="18" fillId="3" borderId="0" xfId="2" applyFont="1" applyFill="1" applyAlignment="1" applyProtection="1"/>
    <xf numFmtId="3" fontId="0" fillId="3" borderId="0" xfId="0" applyNumberFormat="1" applyFill="1" applyProtection="1">
      <protection locked="0"/>
    </xf>
    <xf numFmtId="0" fontId="37" fillId="0" borderId="0" xfId="0" applyFont="1" applyFill="1" applyAlignment="1" applyProtection="1">
      <alignment horizontal="center"/>
      <protection locked="0"/>
    </xf>
    <xf numFmtId="0" fontId="39" fillId="3" borderId="0" xfId="0" applyFont="1" applyFill="1" applyAlignment="1" applyProtection="1">
      <alignment horizontal="center"/>
    </xf>
    <xf numFmtId="14" fontId="52" fillId="0" borderId="0" xfId="0" applyNumberFormat="1" applyFont="1" applyFill="1" applyAlignment="1" applyProtection="1">
      <alignment horizontal="center"/>
      <protection locked="0"/>
    </xf>
    <xf numFmtId="0" fontId="0" fillId="8" borderId="0" xfId="0" applyFill="1" applyProtection="1">
      <protection locked="0"/>
    </xf>
    <xf numFmtId="0" fontId="0" fillId="8" borderId="0" xfId="0" applyFill="1" applyAlignment="1" applyProtection="1">
      <alignment horizontal="center"/>
      <protection locked="0"/>
    </xf>
    <xf numFmtId="0" fontId="0" fillId="8" borderId="0" xfId="0" applyFont="1" applyFill="1" applyProtection="1">
      <protection locked="0"/>
    </xf>
    <xf numFmtId="0" fontId="3" fillId="8" borderId="0" xfId="0" applyFont="1" applyFill="1" applyProtection="1"/>
    <xf numFmtId="0" fontId="0" fillId="8" borderId="0" xfId="0" applyFill="1" applyProtection="1"/>
    <xf numFmtId="0" fontId="40" fillId="8" borderId="0" xfId="0" applyFont="1" applyFill="1" applyProtection="1"/>
    <xf numFmtId="0" fontId="0" fillId="8" borderId="0" xfId="0" applyFont="1" applyFill="1" applyProtection="1"/>
    <xf numFmtId="0" fontId="42" fillId="8" borderId="0" xfId="0" applyFont="1" applyFill="1" applyProtection="1"/>
    <xf numFmtId="0" fontId="0" fillId="8" borderId="0" xfId="0" applyFill="1" applyAlignment="1" applyProtection="1">
      <alignment horizontal="center"/>
    </xf>
    <xf numFmtId="0" fontId="0" fillId="2" borderId="0" xfId="0" quotePrefix="1" applyFill="1" applyAlignment="1" applyProtection="1">
      <alignment horizontal="center"/>
    </xf>
    <xf numFmtId="0" fontId="3" fillId="2" borderId="0" xfId="0" applyFont="1" applyFill="1" applyProtection="1"/>
    <xf numFmtId="0" fontId="0" fillId="2" borderId="0" xfId="0" applyFill="1" applyProtection="1">
      <protection locked="0"/>
    </xf>
    <xf numFmtId="3" fontId="3" fillId="2" borderId="0" xfId="0" applyNumberFormat="1" applyFont="1" applyFill="1" applyProtection="1"/>
    <xf numFmtId="166" fontId="3" fillId="2" borderId="0" xfId="0" applyNumberFormat="1" applyFont="1" applyFill="1" applyAlignment="1" applyProtection="1">
      <alignment horizontal="center"/>
    </xf>
    <xf numFmtId="0" fontId="0" fillId="2" borderId="0" xfId="0" applyFill="1"/>
    <xf numFmtId="0" fontId="3" fillId="2" borderId="0" xfId="0" applyFont="1" applyFill="1"/>
    <xf numFmtId="0" fontId="0" fillId="8" borderId="0" xfId="0" applyFill="1"/>
    <xf numFmtId="0" fontId="0" fillId="8" borderId="0" xfId="0" applyFill="1" applyAlignment="1">
      <alignment horizontal="center"/>
    </xf>
    <xf numFmtId="0" fontId="0" fillId="8" borderId="0" xfId="0" applyFont="1" applyFill="1"/>
    <xf numFmtId="0" fontId="3" fillId="8" borderId="0" xfId="0" applyFont="1" applyFill="1"/>
    <xf numFmtId="0" fontId="40" fillId="8" borderId="0" xfId="0" applyFont="1" applyFill="1"/>
    <xf numFmtId="0" fontId="42" fillId="8" borderId="0" xfId="0" applyFont="1" applyFill="1"/>
    <xf numFmtId="0" fontId="0" fillId="2" borderId="0" xfId="0" quotePrefix="1" applyFill="1" applyAlignment="1">
      <alignment horizontal="center"/>
    </xf>
    <xf numFmtId="3" fontId="3" fillId="2" borderId="0" xfId="0" applyNumberFormat="1" applyFont="1" applyFill="1"/>
    <xf numFmtId="166" fontId="3" fillId="2" borderId="0" xfId="0" applyNumberFormat="1" applyFont="1" applyFill="1" applyAlignment="1">
      <alignment horizontal="center"/>
    </xf>
    <xf numFmtId="0" fontId="39" fillId="3" borderId="0" xfId="0" applyFont="1" applyFill="1" applyAlignment="1">
      <alignment horizontal="center"/>
    </xf>
    <xf numFmtId="0" fontId="0" fillId="9" borderId="0" xfId="0" applyFill="1"/>
    <xf numFmtId="3" fontId="0" fillId="9" borderId="0" xfId="0" applyNumberFormat="1" applyFill="1"/>
    <xf numFmtId="0" fontId="53" fillId="9" borderId="0" xfId="0" applyFont="1" applyFill="1"/>
    <xf numFmtId="0" fontId="44" fillId="9" borderId="0" xfId="0" applyFont="1" applyFill="1" applyAlignment="1">
      <alignment vertical="center"/>
    </xf>
    <xf numFmtId="3" fontId="44" fillId="9" borderId="0" xfId="0" applyNumberFormat="1" applyFont="1" applyFill="1" applyAlignment="1">
      <alignment vertical="center"/>
    </xf>
    <xf numFmtId="0" fontId="54" fillId="3" borderId="0" xfId="2" applyFont="1" applyFill="1" applyAlignment="1" applyProtection="1">
      <alignment horizontal="center"/>
    </xf>
    <xf numFmtId="0" fontId="14" fillId="3" borderId="0" xfId="0" applyFont="1" applyFill="1"/>
    <xf numFmtId="0" fontId="55" fillId="3" borderId="0" xfId="2" applyFont="1" applyFill="1" applyAlignment="1" applyProtection="1"/>
    <xf numFmtId="0" fontId="57" fillId="8" borderId="0" xfId="3" applyFont="1" applyFill="1" applyAlignment="1" applyProtection="1">
      <alignment horizontal="center" vertical="center"/>
    </xf>
    <xf numFmtId="0" fontId="51" fillId="3" borderId="0" xfId="3" applyFont="1" applyFill="1" applyAlignment="1" applyProtection="1">
      <alignment horizontal="left"/>
    </xf>
    <xf numFmtId="0" fontId="0" fillId="0" borderId="0" xfId="0" applyProtection="1"/>
    <xf numFmtId="14" fontId="52" fillId="0" borderId="0" xfId="0" applyNumberFormat="1" applyFont="1" applyAlignment="1" applyProtection="1">
      <alignment horizontal="center"/>
      <protection locked="0"/>
    </xf>
    <xf numFmtId="0" fontId="3" fillId="3" borderId="4" xfId="0" applyFont="1" applyFill="1" applyBorder="1" applyAlignment="1" applyProtection="1">
      <alignment horizontal="center"/>
    </xf>
    <xf numFmtId="0" fontId="16" fillId="3" borderId="0" xfId="0" applyFont="1" applyFill="1" applyAlignment="1" applyProtection="1">
      <alignment horizontal="left"/>
    </xf>
    <xf numFmtId="0" fontId="0" fillId="3" borderId="4" xfId="0" applyFill="1" applyBorder="1" applyProtection="1"/>
    <xf numFmtId="0" fontId="3" fillId="3" borderId="0" xfId="0" quotePrefix="1" applyFont="1" applyFill="1" applyAlignment="1" applyProtection="1">
      <alignment horizontal="left"/>
    </xf>
    <xf numFmtId="3" fontId="3" fillId="3" borderId="4" xfId="0" applyNumberFormat="1" applyFont="1" applyFill="1" applyBorder="1" applyProtection="1"/>
    <xf numFmtId="0" fontId="0" fillId="3" borderId="0" xfId="0" applyFill="1" applyAlignment="1" applyProtection="1">
      <alignment horizontal="right"/>
    </xf>
    <xf numFmtId="3" fontId="0" fillId="0" borderId="4" xfId="0" applyNumberFormat="1" applyBorder="1" applyProtection="1">
      <protection locked="0"/>
    </xf>
    <xf numFmtId="3" fontId="3" fillId="0" borderId="0" xfId="0" applyNumberFormat="1" applyFont="1" applyProtection="1">
      <protection locked="0"/>
    </xf>
    <xf numFmtId="3" fontId="3" fillId="0" borderId="4" xfId="0" applyNumberFormat="1" applyFont="1" applyBorder="1" applyProtection="1">
      <protection locked="0"/>
    </xf>
    <xf numFmtId="0" fontId="58" fillId="8" borderId="0" xfId="0" applyFont="1" applyFill="1" applyAlignment="1" applyProtection="1">
      <alignment horizontal="right" vertical="center"/>
    </xf>
    <xf numFmtId="4" fontId="58" fillId="8" borderId="0" xfId="0" applyNumberFormat="1" applyFont="1" applyFill="1" applyAlignment="1" applyProtection="1">
      <alignment horizontal="right" vertical="center"/>
    </xf>
    <xf numFmtId="3" fontId="0" fillId="3" borderId="4" xfId="0" applyNumberFormat="1" applyFill="1" applyBorder="1" applyProtection="1"/>
    <xf numFmtId="3" fontId="0" fillId="0" borderId="0" xfId="0" applyNumberFormat="1" applyFill="1" applyProtection="1">
      <protection locked="0"/>
    </xf>
    <xf numFmtId="0" fontId="59" fillId="3" borderId="0" xfId="0" applyFont="1" applyFill="1" applyProtection="1"/>
    <xf numFmtId="3" fontId="59" fillId="0" borderId="0" xfId="0" applyNumberFormat="1" applyFont="1" applyProtection="1">
      <protection locked="0"/>
    </xf>
    <xf numFmtId="3" fontId="59" fillId="0" borderId="4" xfId="0" applyNumberFormat="1" applyFont="1" applyBorder="1" applyProtection="1">
      <protection locked="0"/>
    </xf>
    <xf numFmtId="167" fontId="0" fillId="3" borderId="0" xfId="0" applyNumberFormat="1" applyFill="1" applyProtection="1"/>
    <xf numFmtId="167" fontId="0" fillId="3" borderId="4" xfId="0" applyNumberFormat="1" applyFill="1" applyBorder="1" applyProtection="1"/>
    <xf numFmtId="167" fontId="13" fillId="3" borderId="0" xfId="0" applyNumberFormat="1" applyFont="1" applyFill="1" applyProtection="1"/>
    <xf numFmtId="167" fontId="13" fillId="3" borderId="4" xfId="0" applyNumberFormat="1" applyFont="1" applyFill="1" applyBorder="1" applyProtection="1"/>
    <xf numFmtId="168" fontId="13" fillId="3" borderId="0" xfId="0" applyNumberFormat="1" applyFont="1" applyFill="1" applyProtection="1"/>
    <xf numFmtId="168" fontId="13" fillId="3" borderId="4" xfId="0" applyNumberFormat="1" applyFont="1" applyFill="1" applyBorder="1" applyProtection="1"/>
    <xf numFmtId="0" fontId="1" fillId="0" borderId="0" xfId="1"/>
    <xf numFmtId="0" fontId="4" fillId="8" borderId="0" xfId="1" applyFont="1" applyFill="1"/>
    <xf numFmtId="164" fontId="5" fillId="8" borderId="0" xfId="1" applyNumberFormat="1" applyFont="1" applyFill="1"/>
    <xf numFmtId="0" fontId="6" fillId="8" borderId="0" xfId="1" applyFont="1" applyFill="1" applyAlignment="1">
      <alignment horizontal="left"/>
    </xf>
    <xf numFmtId="0" fontId="6" fillId="8" borderId="0" xfId="1" applyFont="1" applyFill="1" applyAlignment="1">
      <alignment horizontal="center"/>
    </xf>
    <xf numFmtId="0" fontId="6" fillId="8" borderId="0" xfId="1" applyFont="1" applyFill="1" applyAlignment="1">
      <alignment horizontal="right"/>
    </xf>
    <xf numFmtId="0" fontId="6" fillId="8" borderId="0" xfId="1" quotePrefix="1" applyFont="1" applyFill="1" applyAlignment="1">
      <alignment horizontal="left"/>
    </xf>
    <xf numFmtId="0" fontId="1" fillId="8" borderId="0" xfId="1" applyFill="1" applyAlignment="1">
      <alignment horizontal="left" vertical="top"/>
    </xf>
    <xf numFmtId="4" fontId="1" fillId="8" borderId="0" xfId="1" applyNumberFormat="1" applyFill="1"/>
    <xf numFmtId="14" fontId="1" fillId="8" borderId="0" xfId="1" applyNumberFormat="1" applyFill="1" applyAlignment="1">
      <alignment horizontal="center"/>
    </xf>
    <xf numFmtId="14" fontId="1" fillId="8" borderId="0" xfId="1" applyNumberFormat="1" applyFill="1"/>
    <xf numFmtId="0" fontId="2" fillId="0" borderId="0" xfId="1" applyFont="1"/>
    <xf numFmtId="0" fontId="7" fillId="3" borderId="0" xfId="1" applyFont="1" applyFill="1"/>
    <xf numFmtId="0" fontId="1" fillId="3" borderId="0" xfId="1" applyFill="1"/>
    <xf numFmtId="0" fontId="8" fillId="3" borderId="0" xfId="1" applyFont="1" applyFill="1" applyAlignment="1">
      <alignment horizontal="left" vertical="center"/>
    </xf>
    <xf numFmtId="0" fontId="9" fillId="3" borderId="0" xfId="1" applyFont="1" applyFill="1"/>
    <xf numFmtId="0" fontId="15" fillId="3" borderId="0" xfId="1" applyFont="1" applyFill="1" applyAlignment="1">
      <alignment horizontal="right"/>
    </xf>
    <xf numFmtId="0" fontId="12" fillId="3" borderId="0" xfId="1" applyFont="1" applyFill="1"/>
    <xf numFmtId="0" fontId="13" fillId="0" borderId="0" xfId="1" applyFont="1"/>
    <xf numFmtId="0" fontId="3" fillId="3" borderId="0" xfId="1" applyFont="1" applyFill="1"/>
    <xf numFmtId="0" fontId="6" fillId="3" borderId="0" xfId="1" applyFont="1" applyFill="1"/>
    <xf numFmtId="0" fontId="15" fillId="3" borderId="0" xfId="1" applyFont="1" applyFill="1" applyAlignment="1">
      <alignment horizontal="left" vertical="center"/>
    </xf>
    <xf numFmtId="0" fontId="16" fillId="3" borderId="0" xfId="1" applyFont="1" applyFill="1"/>
    <xf numFmtId="0" fontId="15" fillId="3" borderId="0" xfId="1" applyFont="1" applyFill="1"/>
    <xf numFmtId="0" fontId="61" fillId="3" borderId="0" xfId="2" applyFont="1" applyFill="1" applyAlignment="1" applyProtection="1"/>
    <xf numFmtId="0" fontId="14" fillId="3" borderId="0" xfId="1" applyFont="1" applyFill="1"/>
    <xf numFmtId="0" fontId="19" fillId="3" borderId="0" xfId="1" applyFont="1" applyFill="1"/>
    <xf numFmtId="0" fontId="14" fillId="3" borderId="0" xfId="1" applyFont="1" applyFill="1" applyAlignment="1">
      <alignment horizontal="right"/>
    </xf>
    <xf numFmtId="0" fontId="14" fillId="3" borderId="0" xfId="3" applyFont="1" applyFill="1" applyProtection="1"/>
    <xf numFmtId="0" fontId="13" fillId="3" borderId="0" xfId="1" applyFont="1" applyFill="1"/>
    <xf numFmtId="0" fontId="19" fillId="3" borderId="0" xfId="1" applyFont="1" applyFill="1" applyAlignment="1">
      <alignment horizontal="right"/>
    </xf>
    <xf numFmtId="0" fontId="14" fillId="3" borderId="0" xfId="1" applyFont="1" applyFill="1" applyAlignment="1">
      <alignment horizontal="left"/>
    </xf>
    <xf numFmtId="0" fontId="50" fillId="3" borderId="0" xfId="3" applyFont="1" applyFill="1" applyAlignment="1" applyProtection="1">
      <alignment horizontal="left"/>
    </xf>
    <xf numFmtId="0" fontId="63" fillId="8" borderId="0" xfId="0" applyFont="1" applyFill="1" applyAlignment="1" applyProtection="1">
      <alignment horizontal="left" vertical="center"/>
    </xf>
  </cellXfs>
  <cellStyles count="28">
    <cellStyle name="1Tabellentext" xfId="5"/>
    <cellStyle name="2Tabellentext fett" xfId="6"/>
    <cellStyle name="3Tabellentext Zeilenfall" xfId="7"/>
    <cellStyle name="4Tabellentext fett Zeilenfall" xfId="8"/>
    <cellStyle name="Euro" xfId="9"/>
    <cellStyle name="Hyperlink_Hilfe" xfId="10"/>
    <cellStyle name="Kopfzeile" xfId="11"/>
    <cellStyle name="Link" xfId="3" builtinId="8"/>
    <cellStyle name="Link 2" xfId="2"/>
    <cellStyle name="Link 3" xfId="12"/>
    <cellStyle name="Muster 1" xfId="13"/>
    <cellStyle name="Standard" xfId="0" builtinId="0"/>
    <cellStyle name="Standard 2" xfId="1"/>
    <cellStyle name="Standard 3" xfId="4"/>
    <cellStyle name="Standard Diagramm fett" xfId="14"/>
    <cellStyle name="Standard fett" xfId="15"/>
    <cellStyle name="Standard fett Zeilenfall" xfId="16"/>
    <cellStyle name="Standard fett_1337288" xfId="17"/>
    <cellStyle name="Standard Zeilenfall" xfId="18"/>
    <cellStyle name="Titel" xfId="19"/>
    <cellStyle name="Überschrift 1 2" xfId="20"/>
    <cellStyle name="Überschrift 2 2" xfId="21"/>
    <cellStyle name="Überschrift 2 Diagramm" xfId="22"/>
    <cellStyle name="Überschrift 3 2" xfId="23"/>
    <cellStyle name="Überschrift 3 Diagramm" xfId="24"/>
    <cellStyle name="Überschrift 4 2" xfId="25"/>
    <cellStyle name="Undefiniert" xfId="26"/>
    <cellStyle name="Windings"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hyperlink" Target="#Anwendungshilfe!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Anwendungshilfe!A1"/><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controllerspielwiese.de/" TargetMode="External"/><Relationship Id="rId2" Type="http://schemas.openxmlformats.org/officeDocument/2006/relationships/image" Target="../media/image4.jpg"/><Relationship Id="rId1" Type="http://schemas.openxmlformats.org/officeDocument/2006/relationships/image" Target="../media/image3.jp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Anwendungshilfe!A1"/><Relationship Id="rId2" Type="http://schemas.openxmlformats.org/officeDocument/2006/relationships/image" Target="../media/image1.jpeg"/><Relationship Id="rId1" Type="http://schemas.openxmlformats.org/officeDocument/2006/relationships/hyperlink" Target="https://www.controllerspielwiese.de/" TargetMode="External"/><Relationship Id="rId4" Type="http://schemas.openxmlformats.org/officeDocument/2006/relationships/hyperlink" Target="#'Plan BWA Monate'!A1"/></Relationships>
</file>

<file path=xl/drawings/_rels/drawing6.xml.rels><?xml version="1.0" encoding="UTF-8" standalone="yes"?>
<Relationships xmlns="http://schemas.openxmlformats.org/package/2006/relationships"><Relationship Id="rId3" Type="http://schemas.openxmlformats.org/officeDocument/2006/relationships/hyperlink" Target="#Erstens"/><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xdr:from>
      <xdr:col>14</xdr:col>
      <xdr:colOff>409575</xdr:colOff>
      <xdr:row>0</xdr:row>
      <xdr:rowOff>57150</xdr:rowOff>
    </xdr:from>
    <xdr:to>
      <xdr:col>17</xdr:col>
      <xdr:colOff>748312</xdr:colOff>
      <xdr:row>3</xdr:row>
      <xdr:rowOff>101811</xdr:rowOff>
    </xdr:to>
    <xdr:pic>
      <xdr:nvPicPr>
        <xdr:cNvPr id="5"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4650" y="57150"/>
          <a:ext cx="2624737" cy="48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12</xdr:col>
      <xdr:colOff>114300</xdr:colOff>
      <xdr:row>1</xdr:row>
      <xdr:rowOff>218835</xdr:rowOff>
    </xdr:from>
    <xdr:to>
      <xdr:col>13</xdr:col>
      <xdr:colOff>719667</xdr:colOff>
      <xdr:row>3</xdr:row>
      <xdr:rowOff>190235</xdr:rowOff>
    </xdr:to>
    <xdr:pic>
      <xdr:nvPicPr>
        <xdr:cNvPr id="3" name="Grafik 2"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8724900" y="285510"/>
          <a:ext cx="1367367" cy="342875"/>
        </a:xfrm>
        <a:prstGeom prst="rect">
          <a:avLst/>
        </a:prstGeom>
      </xdr:spPr>
    </xdr:pic>
    <xdr:clientData/>
  </xdr:twoCellAnchor>
  <xdr:twoCellAnchor>
    <xdr:from>
      <xdr:col>12</xdr:col>
      <xdr:colOff>168089</xdr:colOff>
      <xdr:row>1</xdr:row>
      <xdr:rowOff>0</xdr:rowOff>
    </xdr:from>
    <xdr:to>
      <xdr:col>14</xdr:col>
      <xdr:colOff>120089</xdr:colOff>
      <xdr:row>1</xdr:row>
      <xdr:rowOff>244602</xdr:rowOff>
    </xdr:to>
    <xdr:sp macro="" textlink="">
      <xdr:nvSpPr>
        <xdr:cNvPr id="4" name="Textfeld 3">
          <a:hlinkClick xmlns:r="http://schemas.openxmlformats.org/officeDocument/2006/relationships" r:id="rId5"/>
          <a:extLst>
            <a:ext uri="{FF2B5EF4-FFF2-40B4-BE49-F238E27FC236}">
              <a16:creationId xmlns:a16="http://schemas.microsoft.com/office/drawing/2014/main" id="{00000000-0008-0000-0400-000004000000}"/>
            </a:ext>
          </a:extLst>
        </xdr:cNvPr>
        <xdr:cNvSpPr txBox="1">
          <a:spLocks/>
        </xdr:cNvSpPr>
      </xdr:nvSpPr>
      <xdr:spPr>
        <a:xfrm>
          <a:off x="8785413" y="67235"/>
          <a:ext cx="1476000" cy="244602"/>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420158</xdr:colOff>
      <xdr:row>0</xdr:row>
      <xdr:rowOff>60324</xdr:rowOff>
    </xdr:from>
    <xdr:to>
      <xdr:col>17</xdr:col>
      <xdr:colOff>758895</xdr:colOff>
      <xdr:row>3</xdr:row>
      <xdr:rowOff>104985</xdr:rowOff>
    </xdr:to>
    <xdr:pic>
      <xdr:nvPicPr>
        <xdr:cNvPr id="6"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7825" y="60324"/>
          <a:ext cx="2624737" cy="478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12</xdr:col>
      <xdr:colOff>201083</xdr:colOff>
      <xdr:row>0</xdr:row>
      <xdr:rowOff>52916</xdr:rowOff>
    </xdr:from>
    <xdr:to>
      <xdr:col>14</xdr:col>
      <xdr:colOff>153083</xdr:colOff>
      <xdr:row>1</xdr:row>
      <xdr:rowOff>234018</xdr:rowOff>
    </xdr:to>
    <xdr:sp macro="" textlink="">
      <xdr:nvSpPr>
        <xdr:cNvPr id="3" name="Textfeld 2">
          <a:hlinkClick xmlns:r="http://schemas.openxmlformats.org/officeDocument/2006/relationships" r:id="rId3"/>
          <a:extLst>
            <a:ext uri="{FF2B5EF4-FFF2-40B4-BE49-F238E27FC236}">
              <a16:creationId xmlns:a16="http://schemas.microsoft.com/office/drawing/2014/main" id="{00000000-0008-0000-0400-000004000000}"/>
            </a:ext>
          </a:extLst>
        </xdr:cNvPr>
        <xdr:cNvSpPr txBox="1">
          <a:spLocks/>
        </xdr:cNvSpPr>
      </xdr:nvSpPr>
      <xdr:spPr>
        <a:xfrm>
          <a:off x="8794750" y="52916"/>
          <a:ext cx="1476000" cy="244602"/>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26</xdr:col>
      <xdr:colOff>166157</xdr:colOff>
      <xdr:row>0</xdr:row>
      <xdr:rowOff>59266</xdr:rowOff>
    </xdr:from>
    <xdr:to>
      <xdr:col>30</xdr:col>
      <xdr:colOff>69</xdr:colOff>
      <xdr:row>3</xdr:row>
      <xdr:rowOff>103927</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33824" y="59266"/>
          <a:ext cx="2627912" cy="478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5</xdr:row>
      <xdr:rowOff>19050</xdr:rowOff>
    </xdr:from>
    <xdr:to>
      <xdr:col>15</xdr:col>
      <xdr:colOff>752475</xdr:colOff>
      <xdr:row>31</xdr:row>
      <xdr:rowOff>171450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7050" y="847725"/>
          <a:ext cx="9105900" cy="5276850"/>
        </a:xfrm>
        <a:prstGeom prst="rect">
          <a:avLst/>
        </a:prstGeom>
      </xdr:spPr>
    </xdr:pic>
    <xdr:clientData/>
  </xdr:twoCellAnchor>
  <xdr:twoCellAnchor editAs="oneCell">
    <xdr:from>
      <xdr:col>4</xdr:col>
      <xdr:colOff>28575</xdr:colOff>
      <xdr:row>35</xdr:row>
      <xdr:rowOff>0</xdr:rowOff>
    </xdr:from>
    <xdr:to>
      <xdr:col>15</xdr:col>
      <xdr:colOff>742950</xdr:colOff>
      <xdr:row>61</xdr:row>
      <xdr:rowOff>152399</xdr:rowOff>
    </xdr:to>
    <xdr:pic>
      <xdr:nvPicPr>
        <xdr:cNvPr id="6" name="Grafik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67050" y="6629400"/>
          <a:ext cx="9096375" cy="5276850"/>
        </a:xfrm>
        <a:prstGeom prst="rect">
          <a:avLst/>
        </a:prstGeom>
      </xdr:spPr>
    </xdr:pic>
    <xdr:clientData/>
  </xdr:twoCellAnchor>
  <xdr:twoCellAnchor>
    <xdr:from>
      <xdr:col>12</xdr:col>
      <xdr:colOff>687916</xdr:colOff>
      <xdr:row>1</xdr:row>
      <xdr:rowOff>27841</xdr:rowOff>
    </xdr:from>
    <xdr:to>
      <xdr:col>15</xdr:col>
      <xdr:colOff>729262</xdr:colOff>
      <xdr:row>2</xdr:row>
      <xdr:rowOff>156901</xdr:rowOff>
    </xdr:to>
    <xdr:pic>
      <xdr:nvPicPr>
        <xdr:cNvPr id="5" name="Grafik 2" descr="ControllerSpielwiese.de">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21333" y="91341"/>
          <a:ext cx="2327346" cy="425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13</xdr:col>
      <xdr:colOff>415926</xdr:colOff>
      <xdr:row>1</xdr:row>
      <xdr:rowOff>4233</xdr:rowOff>
    </xdr:from>
    <xdr:to>
      <xdr:col>16</xdr:col>
      <xdr:colOff>754663</xdr:colOff>
      <xdr:row>3</xdr:row>
      <xdr:rowOff>112394</xdr:rowOff>
    </xdr:to>
    <xdr:pic>
      <xdr:nvPicPr>
        <xdr:cNvPr id="2" name="Grafik 2" descr="ControllerSpielwiese.de">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4326" y="70908"/>
          <a:ext cx="2624737" cy="479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11</xdr:col>
      <xdr:colOff>354537</xdr:colOff>
      <xdr:row>0</xdr:row>
      <xdr:rowOff>42334</xdr:rowOff>
    </xdr:from>
    <xdr:to>
      <xdr:col>13</xdr:col>
      <xdr:colOff>306537</xdr:colOff>
      <xdr:row>1</xdr:row>
      <xdr:rowOff>223436</xdr:rowOff>
    </xdr:to>
    <xdr:sp macro="" textlink="">
      <xdr:nvSpPr>
        <xdr:cNvPr id="3" name="Textfeld 2">
          <a:hlinkClick xmlns:r="http://schemas.openxmlformats.org/officeDocument/2006/relationships" r:id="rId3"/>
          <a:extLst>
            <a:ext uri="{FF2B5EF4-FFF2-40B4-BE49-F238E27FC236}">
              <a16:creationId xmlns:a16="http://schemas.microsoft.com/office/drawing/2014/main" id="{00000000-0008-0000-0400-000004000000}"/>
            </a:ext>
          </a:extLst>
        </xdr:cNvPr>
        <xdr:cNvSpPr txBox="1">
          <a:spLocks/>
        </xdr:cNvSpPr>
      </xdr:nvSpPr>
      <xdr:spPr>
        <a:xfrm>
          <a:off x="8888937" y="42334"/>
          <a:ext cx="1476000" cy="247777"/>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twoCellAnchor>
    <xdr:from>
      <xdr:col>11</xdr:col>
      <xdr:colOff>356642</xdr:colOff>
      <xdr:row>1</xdr:row>
      <xdr:rowOff>264579</xdr:rowOff>
    </xdr:from>
    <xdr:to>
      <xdr:col>13</xdr:col>
      <xdr:colOff>308642</xdr:colOff>
      <xdr:row>3</xdr:row>
      <xdr:rowOff>138764</xdr:rowOff>
    </xdr:to>
    <xdr:sp macro="" textlink="">
      <xdr:nvSpPr>
        <xdr:cNvPr id="4" name="Textfeld 3">
          <a:hlinkClick xmlns:r="http://schemas.openxmlformats.org/officeDocument/2006/relationships" r:id="rId4"/>
          <a:extLst>
            <a:ext uri="{FF2B5EF4-FFF2-40B4-BE49-F238E27FC236}">
              <a16:creationId xmlns:a16="http://schemas.microsoft.com/office/drawing/2014/main" id="{00000000-0008-0000-0400-000005000000}"/>
            </a:ext>
          </a:extLst>
        </xdr:cNvPr>
        <xdr:cNvSpPr txBox="1">
          <a:spLocks/>
        </xdr:cNvSpPr>
      </xdr:nvSpPr>
      <xdr:spPr>
        <a:xfrm>
          <a:off x="8891042" y="331254"/>
          <a:ext cx="1476000" cy="245660"/>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Plan BWA</a:t>
          </a:r>
        </a:p>
      </xdr:txBody>
    </xdr:sp>
    <xdr:clientData/>
  </xdr:twoCellAnchor>
  <xdr:oneCellAnchor>
    <xdr:from>
      <xdr:col>5</xdr:col>
      <xdr:colOff>740833</xdr:colOff>
      <xdr:row>11</xdr:row>
      <xdr:rowOff>0</xdr:rowOff>
    </xdr:from>
    <xdr:ext cx="3958166" cy="374141"/>
    <xdr:sp macro="" textlink="">
      <xdr:nvSpPr>
        <xdr:cNvPr id="5" name="Textfeld 4"/>
        <xdr:cNvSpPr txBox="1"/>
      </xdr:nvSpPr>
      <xdr:spPr>
        <a:xfrm>
          <a:off x="4709583" y="1968500"/>
          <a:ext cx="395816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800" b="1">
              <a:solidFill>
                <a:srgbClr val="FF0000"/>
              </a:solidFill>
            </a:rPr>
            <a:t>nur in der Premiumversion verfügbar</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28763" y="13335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93</xdr:row>
      <xdr:rowOff>19048</xdr:rowOff>
    </xdr:from>
    <xdr:to>
      <xdr:col>9</xdr:col>
      <xdr:colOff>676275</xdr:colOff>
      <xdr:row>143</xdr:row>
      <xdr:rowOff>57150</xdr:rowOff>
    </xdr:to>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247650" y="17621248"/>
          <a:ext cx="8848725" cy="9563102"/>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pPr eaLnBrk="1" fontAlgn="auto" latinLnBrk="0" hangingPunct="1"/>
          <a:r>
            <a:rPr lang="de-DE" sz="1200" b="1" i="0" baseline="0">
              <a:solidFill>
                <a:schemeClr val="dk1"/>
              </a:solidFill>
              <a:effectLst/>
              <a:latin typeface="+mn-lt"/>
              <a:ea typeface="+mn-ea"/>
              <a:cs typeface="+mn-cs"/>
            </a:rPr>
            <a:t>Allgemeines:</a:t>
          </a:r>
        </a:p>
        <a:p>
          <a:pPr eaLnBrk="1" fontAlgn="auto" latinLnBrk="0" hangingPunct="1"/>
          <a:r>
            <a:rPr lang="de-DE" sz="1200" b="0" i="0" baseline="0">
              <a:solidFill>
                <a:sysClr val="windowText" lastClr="000000"/>
              </a:solidFill>
              <a:effectLst/>
              <a:latin typeface="+mn-lt"/>
              <a:ea typeface="+mn-ea"/>
              <a:cs typeface="+mn-cs"/>
            </a:rPr>
            <a:t>Die Betriebswirtschaftliche </a:t>
          </a:r>
          <a:r>
            <a:rPr lang="de-DE" sz="1200" b="0" i="0" baseline="0">
              <a:solidFill>
                <a:schemeClr val="dk1"/>
              </a:solidFill>
              <a:effectLst/>
              <a:latin typeface="+mn-lt"/>
              <a:ea typeface="+mn-ea"/>
              <a:cs typeface="+mn-cs"/>
            </a:rPr>
            <a:t>Auswertung (BWA) dient als </a:t>
          </a:r>
          <a:r>
            <a:rPr lang="de-DE" sz="1200" b="1" i="0" baseline="0">
              <a:solidFill>
                <a:schemeClr val="dk1"/>
              </a:solidFill>
              <a:effectLst/>
              <a:latin typeface="+mn-lt"/>
              <a:ea typeface="+mn-ea"/>
              <a:cs typeface="+mn-cs"/>
            </a:rPr>
            <a:t>kurzfristige Erfolgsrechnung </a:t>
          </a:r>
          <a:r>
            <a:rPr lang="de-DE" sz="1200" b="0" i="0" baseline="0">
              <a:solidFill>
                <a:schemeClr val="dk1"/>
              </a:solidFill>
              <a:effectLst/>
              <a:latin typeface="+mn-lt"/>
              <a:ea typeface="+mn-ea"/>
              <a:cs typeface="+mn-cs"/>
            </a:rPr>
            <a:t>insbesondere Klein- und mittleständischen Unternehmen (KMU) zur </a:t>
          </a:r>
          <a:r>
            <a:rPr lang="de-DE" sz="1200" b="1" i="0" baseline="0">
              <a:solidFill>
                <a:schemeClr val="dk1"/>
              </a:solidFill>
              <a:effectLst/>
              <a:latin typeface="+mn-lt"/>
              <a:ea typeface="+mn-ea"/>
              <a:cs typeface="+mn-cs"/>
            </a:rPr>
            <a:t>monatlichen Analyse </a:t>
          </a:r>
          <a:r>
            <a:rPr lang="de-DE" sz="1200" b="0" i="0" baseline="0">
              <a:solidFill>
                <a:schemeClr val="dk1"/>
              </a:solidFill>
              <a:effectLst/>
              <a:latin typeface="+mn-lt"/>
              <a:ea typeface="+mn-ea"/>
              <a:cs typeface="+mn-cs"/>
            </a:rPr>
            <a:t>deren Erlös-, Kosten- und Ertragssituation. </a:t>
          </a:r>
          <a:r>
            <a:rPr lang="de-DE" sz="1200" b="0" i="0" baseline="0">
              <a:solidFill>
                <a:sysClr val="windowText" lastClr="000000"/>
              </a:solidFill>
              <a:effectLst/>
              <a:latin typeface="+mn-lt"/>
              <a:ea typeface="+mn-ea"/>
              <a:cs typeface="+mn-cs"/>
            </a:rPr>
            <a:t>Die BWA wird aufgrund der finanziellen Unternehmensdaten i.d.R. vom Steuerberater oder der internen Buchhaltung monatlich (oder auch nur jährlich) erstellt.</a:t>
          </a:r>
        </a:p>
        <a:p>
          <a:pPr marL="0" marR="0" lvl="0" indent="0" defTabSz="914400" eaLnBrk="1" fontAlgn="auto" latinLnBrk="0" hangingPunct="1">
            <a:lnSpc>
              <a:spcPct val="100000"/>
            </a:lnSpc>
            <a:spcBef>
              <a:spcPts val="0"/>
            </a:spcBef>
            <a:spcAft>
              <a:spcPts val="0"/>
            </a:spcAft>
            <a:buClrTx/>
            <a:buSzTx/>
            <a:buFontTx/>
            <a:buNone/>
            <a:tabLst/>
            <a:defRPr/>
          </a:pPr>
          <a:r>
            <a:rPr lang="de-DE" sz="1200" b="0" i="0" baseline="0">
              <a:solidFill>
                <a:sysClr val="windowText" lastClr="000000"/>
              </a:solidFill>
              <a:effectLst/>
              <a:latin typeface="+mn-lt"/>
              <a:ea typeface="+mn-ea"/>
              <a:cs typeface="+mn-cs"/>
            </a:rPr>
            <a:t>Die Struktur der BWA wurde geprägt von dem Dienstleister DATEV, der heute eine sogenannte </a:t>
          </a:r>
          <a:r>
            <a:rPr lang="de-DE" sz="1200" b="1" i="0" baseline="0">
              <a:solidFill>
                <a:sysClr val="windowText" lastClr="000000"/>
              </a:solidFill>
              <a:effectLst/>
              <a:latin typeface="+mn-lt"/>
              <a:ea typeface="+mn-ea"/>
              <a:cs typeface="+mn-cs"/>
            </a:rPr>
            <a:t>Standard-BWA</a:t>
          </a:r>
          <a:r>
            <a:rPr lang="de-DE" sz="1200" b="0" i="0" baseline="0">
              <a:solidFill>
                <a:sysClr val="windowText" lastClr="000000"/>
              </a:solidFill>
              <a:effectLst/>
              <a:latin typeface="+mn-lt"/>
              <a:ea typeface="+mn-ea"/>
              <a:cs typeface="+mn-cs"/>
            </a:rPr>
            <a:t> für die Auswertung der finanziellen Unternehmensdaten in seiner Software anbietet. Andere Softwareanbieter haben diese Struktur überwiegend übernommen. Die Standard-BWA kann ergänzt und erweitert werden, um </a:t>
          </a:r>
          <a:r>
            <a:rPr lang="de-DE" sz="1200">
              <a:solidFill>
                <a:schemeClr val="dk1"/>
              </a:solidFill>
              <a:effectLst/>
              <a:latin typeface="+mn-lt"/>
              <a:ea typeface="+mn-ea"/>
              <a:cs typeface="+mn-cs"/>
            </a:rPr>
            <a:t>individuelle Sachverhalte abzubilden. Dies können z.B. die Aufteilung der Umsatzerlöse in Produktgruppen, die Aufteilung von Material-/Wareneinkauf in Materialien,</a:t>
          </a:r>
          <a:r>
            <a:rPr lang="de-DE" sz="1200" baseline="0">
              <a:solidFill>
                <a:schemeClr val="dk1"/>
              </a:solidFill>
              <a:effectLst/>
              <a:latin typeface="+mn-lt"/>
              <a:ea typeface="+mn-ea"/>
              <a:cs typeface="+mn-cs"/>
            </a:rPr>
            <a:t> Fremdleistungen, Transportkosten etc. oder auch zusätzliche Kostenkategorien die z.B. branchen- oder unternehmensspezifisch anfallen und somit in Ihrer Gesamtheit sinnvolle Daten in der Auswertung ermöglichen. Auch angeboten werden hierfür spezielle Branchen-, Contolling-BWAs oder BWAs nach dem Umsatz- oder Gesamtkostenverfahren, deren Strukuren für die jeweiligen Untenehmen wesentliche Merkmale bereits enthält und notwendige Kennzahlen aufbereitet.</a:t>
          </a:r>
          <a:endParaRPr lang="de-DE" sz="1200">
            <a:effectLst/>
            <a:latin typeface="+mn-lt"/>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r>
            <a:rPr lang="de-DE" sz="1200" b="0" i="0">
              <a:solidFill>
                <a:schemeClr val="dk1"/>
              </a:solidFill>
              <a:effectLst/>
              <a:latin typeface="+mn-lt"/>
              <a:ea typeface="+mn-ea"/>
              <a:cs typeface="+mn-cs"/>
            </a:rPr>
            <a:t>Die BWA kann je nach Bedarf </a:t>
          </a:r>
          <a:r>
            <a:rPr lang="de-DE" sz="1200" b="1" i="0">
              <a:solidFill>
                <a:schemeClr val="dk1"/>
              </a:solidFill>
              <a:effectLst/>
              <a:latin typeface="+mn-lt"/>
              <a:ea typeface="+mn-ea"/>
              <a:cs typeface="+mn-cs"/>
            </a:rPr>
            <a:t>monatlich</a:t>
          </a:r>
          <a:r>
            <a:rPr lang="de-DE" sz="1200" b="0" i="0" baseline="0">
              <a:solidFill>
                <a:schemeClr val="dk1"/>
              </a:solidFill>
              <a:effectLst/>
              <a:latin typeface="+mn-lt"/>
              <a:ea typeface="+mn-ea"/>
              <a:cs typeface="+mn-cs"/>
            </a:rPr>
            <a:t> oder auch nur </a:t>
          </a:r>
          <a:r>
            <a:rPr lang="de-DE" sz="1200" b="1" i="0" baseline="0">
              <a:solidFill>
                <a:schemeClr val="dk1"/>
              </a:solidFill>
              <a:effectLst/>
              <a:latin typeface="+mn-lt"/>
              <a:ea typeface="+mn-ea"/>
              <a:cs typeface="+mn-cs"/>
            </a:rPr>
            <a:t>jährlich</a:t>
          </a:r>
          <a:r>
            <a:rPr lang="de-DE" sz="1200" b="0" i="0" baseline="0">
              <a:solidFill>
                <a:schemeClr val="dk1"/>
              </a:solidFill>
              <a:effectLst/>
              <a:latin typeface="+mn-lt"/>
              <a:ea typeface="+mn-ea"/>
              <a:cs typeface="+mn-cs"/>
            </a:rPr>
            <a:t> erstellt werden.   ...</a:t>
          </a: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r>
            <a:rPr lang="de-DE" sz="1200" b="0" i="0" baseline="0">
              <a:solidFill>
                <a:srgbClr val="FF0000"/>
              </a:solidFill>
              <a:effectLst/>
              <a:latin typeface="+mn-lt"/>
              <a:ea typeface="+mn-ea"/>
              <a:cs typeface="+mn-cs"/>
            </a:rPr>
            <a:t>weiterlesen in der Premiumversion</a:t>
          </a: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1" i="0" baseline="0">
              <a:solidFill>
                <a:schemeClr val="dk1"/>
              </a:solidFill>
              <a:effectLst/>
              <a:latin typeface="+mn-lt"/>
              <a:ea typeface="+mn-ea"/>
              <a:cs typeface="+mn-cs"/>
            </a:rPr>
            <a:t>Planung anhand der BWA-Struktur:</a:t>
          </a:r>
          <a:endParaRPr lang="de-DE" sz="1200">
            <a:effectLst/>
            <a:latin typeface="+mn-lt"/>
          </a:endParaRPr>
        </a:p>
        <a:p>
          <a:pPr eaLnBrk="1" fontAlgn="auto" latinLnBrk="0" hangingPunct="1"/>
          <a:endParaRPr lang="de-DE" sz="1200">
            <a:effectLst/>
          </a:endParaRPr>
        </a:p>
        <a:p>
          <a:pPr eaLnBrk="1" fontAlgn="auto" latinLnBrk="0" hangingPunct="1"/>
          <a:r>
            <a:rPr lang="de-DE" sz="1200" b="0" i="0" baseline="0">
              <a:solidFill>
                <a:srgbClr val="FF0000"/>
              </a:solidFill>
              <a:effectLst/>
              <a:latin typeface="+mn-lt"/>
              <a:ea typeface="+mn-ea"/>
              <a:cs typeface="+mn-cs"/>
            </a:rPr>
            <a:t>weiterlesen in der Premiumversion</a:t>
          </a:r>
          <a:endParaRPr lang="de-DE" sz="1200" b="0">
            <a:solidFill>
              <a:srgbClr val="FF0000"/>
            </a:solidFill>
            <a:effectLst/>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1" i="0" baseline="0">
              <a:solidFill>
                <a:schemeClr val="dk1"/>
              </a:solidFill>
              <a:effectLst/>
              <a:latin typeface="+mn-lt"/>
              <a:ea typeface="+mn-ea"/>
              <a:cs typeface="+mn-cs"/>
            </a:rPr>
            <a:t>Kennzahlen aus der BWA:</a:t>
          </a:r>
        </a:p>
        <a:p>
          <a:pPr eaLnBrk="1" fontAlgn="auto" latinLnBrk="0" hangingPunct="1"/>
          <a:endParaRPr lang="de-DE" sz="1200">
            <a:effectLst/>
          </a:endParaRPr>
        </a:p>
        <a:p>
          <a:pPr eaLnBrk="1" fontAlgn="auto" latinLnBrk="0" hangingPunct="1"/>
          <a:r>
            <a:rPr lang="de-DE" sz="1100" b="0" i="0" baseline="0">
              <a:solidFill>
                <a:srgbClr val="FF0000"/>
              </a:solidFill>
              <a:effectLst/>
              <a:latin typeface="+mn-lt"/>
              <a:ea typeface="+mn-ea"/>
              <a:cs typeface="+mn-cs"/>
            </a:rPr>
            <a:t>weiterlesen in der Premiumversion</a:t>
          </a:r>
          <a:endParaRPr lang="de-DE" sz="1200">
            <a:solidFill>
              <a:srgbClr val="FF0000"/>
            </a:solidFill>
            <a:effectLst/>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r>
            <a:rPr lang="de-DE" sz="1200" b="0" i="0" baseline="0">
              <a:solidFill>
                <a:sysClr val="windowText" lastClr="000000"/>
              </a:solidFill>
              <a:effectLst/>
              <a:latin typeface="+mn-lt"/>
              <a:ea typeface="+mn-ea"/>
              <a:cs typeface="+mn-cs"/>
            </a:rPr>
            <a:t>Weitere Informationen zu diesen Kennzahlen, ihrer Bildung und ihrer Bedeutung entnehmen Sie bitte direkt unserer WebSite:</a:t>
          </a:r>
        </a:p>
        <a:p>
          <a:pPr eaLnBrk="1" fontAlgn="auto" latinLnBrk="0" hangingPunct="1"/>
          <a:r>
            <a:rPr lang="de-DE" sz="1200" b="0" i="0" u="none" baseline="0">
              <a:solidFill>
                <a:sysClr val="windowText" lastClr="000000"/>
              </a:solidFill>
              <a:effectLst/>
              <a:latin typeface="+mn-lt"/>
              <a:ea typeface="+mn-ea"/>
              <a:cs typeface="+mn-cs"/>
            </a:rPr>
            <a:t>(https://www.controllerspielwiese.de/inhalte/toolbox/bilanzkennzahlen.php)</a:t>
          </a: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rgbClr val="FF0000"/>
            </a:solidFill>
            <a:effectLst/>
            <a:latin typeface="+mn-lt"/>
            <a:ea typeface="+mn-ea"/>
            <a:cs typeface="+mn-cs"/>
          </a:endParaRPr>
        </a:p>
        <a:p>
          <a:endParaRPr lang="de-DE" sz="1200" b="0" i="0" u="none" baseline="0">
            <a:solidFill>
              <a:sysClr val="windowText" lastClr="000000"/>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a:p>
      </xdr:txBody>
    </xdr:sp>
    <xdr:clientData/>
  </xdr:twoCellAnchor>
  <xdr:twoCellAnchor>
    <xdr:from>
      <xdr:col>1</xdr:col>
      <xdr:colOff>180975</xdr:colOff>
      <xdr:row>25</xdr:row>
      <xdr:rowOff>19052</xdr:rowOff>
    </xdr:from>
    <xdr:to>
      <xdr:col>9</xdr:col>
      <xdr:colOff>676275</xdr:colOff>
      <xdr:row>33</xdr:row>
      <xdr:rowOff>0</xdr:rowOff>
    </xdr:to>
    <xdr:sp macro="" textlink="">
      <xdr:nvSpPr>
        <xdr:cNvPr id="4" name="Textfeld 3">
          <a:extLst>
            <a:ext uri="{FF2B5EF4-FFF2-40B4-BE49-F238E27FC236}">
              <a16:creationId xmlns:a16="http://schemas.microsoft.com/office/drawing/2014/main" id="{00000000-0008-0000-0500-000004000000}"/>
            </a:ext>
          </a:extLst>
        </xdr:cNvPr>
        <xdr:cNvSpPr txBox="1"/>
      </xdr:nvSpPr>
      <xdr:spPr>
        <a:xfrm>
          <a:off x="247650" y="4533902"/>
          <a:ext cx="8848725" cy="150494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endParaRPr lang="de-DE" sz="1100"/>
        </a:p>
      </xdr:txBody>
    </xdr:sp>
    <xdr:clientData/>
  </xdr:twoCellAnchor>
  <xdr:twoCellAnchor>
    <xdr:from>
      <xdr:col>1</xdr:col>
      <xdr:colOff>133350</xdr:colOff>
      <xdr:row>24</xdr:row>
      <xdr:rowOff>76200</xdr:rowOff>
    </xdr:from>
    <xdr:to>
      <xdr:col>9</xdr:col>
      <xdr:colOff>628650</xdr:colOff>
      <xdr:row>52</xdr:row>
      <xdr:rowOff>180976</xdr:rowOff>
    </xdr:to>
    <xdr:sp macro="" textlink="">
      <xdr:nvSpPr>
        <xdr:cNvPr id="5" name="Textfeld 4">
          <a:extLst>
            <a:ext uri="{FF2B5EF4-FFF2-40B4-BE49-F238E27FC236}">
              <a16:creationId xmlns:a16="http://schemas.microsoft.com/office/drawing/2014/main" id="{00000000-0008-0000-0500-000005000000}"/>
            </a:ext>
          </a:extLst>
        </xdr:cNvPr>
        <xdr:cNvSpPr txBox="1"/>
      </xdr:nvSpPr>
      <xdr:spPr>
        <a:xfrm>
          <a:off x="200025" y="4476750"/>
          <a:ext cx="8848725" cy="534352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In dem Tabellenblatt</a:t>
          </a:r>
          <a:r>
            <a:rPr lang="de-DE" sz="1200" baseline="0"/>
            <a:t> "Plan BWA </a:t>
          </a:r>
          <a:r>
            <a:rPr lang="de-DE" sz="1200" baseline="0">
              <a:solidFill>
                <a:sysClr val="windowText" lastClr="000000"/>
              </a:solidFill>
            </a:rPr>
            <a:t>Monate" </a:t>
          </a:r>
          <a:r>
            <a:rPr lang="de-DE" sz="1200">
              <a:solidFill>
                <a:sysClr val="windowText" lastClr="000000"/>
              </a:solidFill>
            </a:rPr>
            <a:t>können jeweils in den weiß hinterlegten Feldern die Eingaben für die Planungswerte für 12 Monate einzeln vorgenommen werden. In</a:t>
          </a:r>
          <a:r>
            <a:rPr lang="de-DE" sz="1200" baseline="0">
              <a:solidFill>
                <a:sysClr val="windowText" lastClr="000000"/>
              </a:solidFill>
            </a:rPr>
            <a:t> Zelle </a:t>
          </a:r>
          <a:r>
            <a:rPr lang="de-DE" sz="1200">
              <a:solidFill>
                <a:sysClr val="windowText" lastClr="000000"/>
              </a:solidFill>
            </a:rPr>
            <a:t>B4 kann</a:t>
          </a:r>
          <a:r>
            <a:rPr lang="de-DE" sz="1200" baseline="0">
              <a:solidFill>
                <a:sysClr val="windowText" lastClr="000000"/>
              </a:solidFill>
            </a:rPr>
            <a:t> ein Planungsdatum eingegeben werden, um ggfs. einen Planungsstand zu dokumentieren (durch Speicherung der Datei mit abweichendem Dateinamen). In Zelle </a:t>
          </a:r>
          <a:r>
            <a:rPr lang="de-DE" sz="1200">
              <a:solidFill>
                <a:sysClr val="windowText" lastClr="000000"/>
              </a:solidFill>
            </a:rPr>
            <a:t>E6</a:t>
          </a:r>
          <a:r>
            <a:rPr lang="de-DE" sz="1200" baseline="0">
              <a:solidFill>
                <a:sysClr val="windowText" lastClr="000000"/>
              </a:solidFill>
            </a:rPr>
            <a:t> ist das Jahr festzulegen, welches in andere Zellen und Tabellenblätter übernommen wird. A</a:t>
          </a:r>
          <a:r>
            <a:rPr lang="de-DE" sz="1200">
              <a:solidFill>
                <a:sysClr val="windowText" lastClr="000000"/>
              </a:solidFill>
            </a:rPr>
            <a:t>ndere Felder sind für Eingaben</a:t>
          </a:r>
          <a:r>
            <a:rPr lang="de-DE" sz="1200" baseline="0">
              <a:solidFill>
                <a:sysClr val="windowText" lastClr="000000"/>
              </a:solidFill>
            </a:rPr>
            <a:t> gesperrt. Sämtliche Berechnungsfelder berechnen sich automatisch anhand der eingegebenen Planwerte. Ebenso automatisch erfolgt die Berechnung der Kennzahlen und Sparklines unterhalb des Eingabebereiches, sowie die Darstellung der kumulierten Monate, der Monate mit %-Werten und die beiden Wasserfalldiagramme in dem Blatt Visualisierung.</a:t>
          </a:r>
        </a:p>
        <a:p>
          <a:r>
            <a:rPr lang="de-DE" sz="1200" baseline="0">
              <a:solidFill>
                <a:sysClr val="windowText" lastClr="000000"/>
              </a:solidFill>
            </a:rPr>
            <a:t>Für die Eingabe empfiehlt es sich, die Felder der Reihe nach von links nach rechts zu bearbeiten bzw. auszufüllen. Für die Arbeit mit der Premiumversion empfiehlt es sich, einen Schreibschutz (ggfs. ohne Kennwort) festzulegen. Aufgrund des Zellschutzes springt Excel dann nach einer Eingabe automatisch in die nächsten zu beplanenden Felder bzw. die nächste Reihe.</a:t>
          </a:r>
        </a:p>
        <a:p>
          <a:r>
            <a:rPr lang="de-DE" sz="1200" baseline="0">
              <a:solidFill>
                <a:sysClr val="windowText" lastClr="000000"/>
              </a:solidFill>
            </a:rPr>
            <a:t>Einige Felder beinhalten </a:t>
          </a:r>
          <a:r>
            <a:rPr lang="de-DE" sz="1200" baseline="0">
              <a:solidFill>
                <a:sysClr val="windowText" lastClr="000000"/>
              </a:solidFill>
              <a:latin typeface="+mn-lt"/>
              <a:ea typeface="+mn-ea"/>
              <a:cs typeface="+mn-cs"/>
            </a:rPr>
            <a:t>erläuternde Kommentare zu verwendeten Formaten oder zu verwendeten Formeln.</a:t>
          </a:r>
        </a:p>
        <a:p>
          <a:r>
            <a:rPr lang="de-DE" sz="1200" baseline="0">
              <a:solidFill>
                <a:sysClr val="windowText" lastClr="000000"/>
              </a:solidFill>
              <a:latin typeface="+mn-lt"/>
              <a:ea typeface="+mn-ea"/>
              <a:cs typeface="+mn-cs"/>
            </a:rPr>
            <a:t>Grundsätzlich werden Werte nicht gerundet sondern über Formate dargestellt.</a:t>
          </a:r>
        </a:p>
        <a:p>
          <a:endParaRPr lang="de-DE" sz="120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latin typeface="+mn-lt"/>
              <a:ea typeface="+mn-ea"/>
              <a:cs typeface="+mn-cs"/>
            </a:rPr>
            <a:t>Es empfiehlt sich, die Planung aufgrund von IST-Daten der BWA aus der Buchhaltung oder vom Steuerberater durchzuführen. Es bietet sich an, eine monatliche IST-BWA in Excel zu führen (ggfs. auch Forecast) und die zum Planungszeitpunkt vorliegenden IST-Monate in der Tabellenkalkulation auf eine Jahrsbasis hochzurechnen. Diese Werte können dann mit allen bereits für das folgende Jahr vorliegenden, das Geschäft beeinflussenden Informationen angepasst und leicht in die vorliegende PLAN-BWA eingegeben werden. </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latin typeface="+mn-lt"/>
              <a:ea typeface="+mn-ea"/>
              <a:cs typeface="+mn-cs"/>
            </a:rPr>
            <a:t>Zusätzlich zu den typischen BWA-Daten können Sie in das Planungsblatt "Plan BWA Monate" die monatlichen Arbeitstage und Feiertage eintragen, sofern Ihr Geschäft von der tageweisen Leistung wesentlich beeinflusst ist. Hieraus ergibt sich dann z.B. auch die Kennzahl Umsatz je Arbeitstag.</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latin typeface="+mn-lt"/>
              <a:ea typeface="+mn-ea"/>
              <a:cs typeface="+mn-cs"/>
            </a:rPr>
            <a:t>Der Aufbau der Plan-Bilanz ist analog zu der Plan-BWA und die Werte können ebenso für 12 Monate in den dafür vorgesehenen Eingabefeldern geplant werden. Zusätzlich enthält die Bilanz eine Spalte für die Werte des Vorjahres. Auch für die Bilanz errechnen sich Kennzahlen, welche zusätzlich mit Sparklines dargestellt werden. </a:t>
          </a:r>
        </a:p>
        <a:p>
          <a:endParaRPr lang="de-DE" sz="1200" baseline="0">
            <a:solidFill>
              <a:sysClr val="windowText" lastClr="000000"/>
            </a:solidFill>
            <a:latin typeface="+mn-lt"/>
            <a:ea typeface="+mn-ea"/>
            <a:cs typeface="+mn-cs"/>
          </a:endParaRPr>
        </a:p>
        <a:p>
          <a:r>
            <a:rPr lang="de-DE" sz="1200" baseline="0">
              <a:solidFill>
                <a:sysClr val="windowText" lastClr="000000"/>
              </a:solidFill>
              <a:latin typeface="+mn-lt"/>
              <a:ea typeface="+mn-ea"/>
              <a:cs typeface="+mn-cs"/>
            </a:rPr>
            <a:t>Die Datei wird weiter ergänzt und in neuen Versionen veröffentlicht. Für die Richtigkeit wird keine Gewährleistung übernommen.</a:t>
          </a:r>
        </a:p>
        <a:p>
          <a:r>
            <a:rPr lang="de-DE" sz="1200" baseline="0">
              <a:solidFill>
                <a:sysClr val="windowText" lastClr="000000"/>
              </a:solidFill>
              <a:latin typeface="+mn-lt"/>
              <a:ea typeface="+mn-ea"/>
              <a:cs typeface="+mn-cs"/>
            </a:rPr>
            <a:t>Bei Fragen und auftretenden Problemen schreiben Sie uns gerne ein E-Mail.</a:t>
          </a:r>
        </a:p>
      </xdr:txBody>
    </xdr:sp>
    <xdr:clientData/>
  </xdr:twoCellAnchor>
  <xdr:twoCellAnchor>
    <xdr:from>
      <xdr:col>9</xdr:col>
      <xdr:colOff>581025</xdr:colOff>
      <xdr:row>145</xdr:row>
      <xdr:rowOff>9525</xdr:rowOff>
    </xdr:from>
    <xdr:to>
      <xdr:col>9</xdr:col>
      <xdr:colOff>666750</xdr:colOff>
      <xdr:row>145</xdr:row>
      <xdr:rowOff>153525</xdr:rowOff>
    </xdr:to>
    <xdr:sp macro="" textlink="">
      <xdr:nvSpPr>
        <xdr:cNvPr id="6" name="Pfeil nach oben 5">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a:off x="9001125" y="2752725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4</xdr:col>
      <xdr:colOff>0</xdr:colOff>
      <xdr:row>2</xdr:row>
      <xdr:rowOff>0</xdr:rowOff>
    </xdr:from>
    <xdr:to>
      <xdr:col>5</xdr:col>
      <xdr:colOff>638175</xdr:colOff>
      <xdr:row>3</xdr:row>
      <xdr:rowOff>159544</xdr:rowOff>
    </xdr:to>
    <xdr:pic>
      <xdr:nvPicPr>
        <xdr:cNvPr id="8" name="Grafik 7"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4610100" y="333375"/>
          <a:ext cx="1400175" cy="350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controllerspielwiese.de/inhalte/toolbox/bilanzkennzahlen.php" TargetMode="External"/><Relationship Id="rId2" Type="http://schemas.openxmlformats.org/officeDocument/2006/relationships/hyperlink" Target="mailto:Service@ControllerSpielwiese.de?subject=Ich%20m&#246;chte%20das%20Excel-Tool%20Plan-BWA%20und%20Bilanz%20f&#252;r%20EUR%208,98%20erwerben" TargetMode="External"/><Relationship Id="rId1" Type="http://schemas.openxmlformats.org/officeDocument/2006/relationships/hyperlink" Target="https://www.controllerspielwiese.de/inhalte/wir/formular-mitglied-werden.php" TargetMode="External"/><Relationship Id="rId6" Type="http://schemas.openxmlformats.org/officeDocument/2006/relationships/drawing" Target="../drawings/drawing6.xml"/><Relationship Id="rId5" Type="http://schemas.openxmlformats.org/officeDocument/2006/relationships/printerSettings" Target="../printerSettings/printerSettings5.bin"/><Relationship Id="rId4" Type="http://schemas.openxmlformats.org/officeDocument/2006/relationships/hyperlink" Target="https://ko-fi.com/controllerspielwie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0"/>
  <sheetViews>
    <sheetView tabSelected="1" zoomScale="90" zoomScaleNormal="90" workbookViewId="0">
      <pane ySplit="7" topLeftCell="A8" activePane="bottomLeft" state="frozen"/>
      <selection pane="bottomLeft" activeCell="C5" sqref="C5"/>
    </sheetView>
  </sheetViews>
  <sheetFormatPr baseColWidth="10" defaultRowHeight="15" x14ac:dyDescent="0.25"/>
  <cols>
    <col min="1" max="1" width="1.140625" customWidth="1"/>
    <col min="2" max="2" width="11.42578125" style="2"/>
    <col min="3" max="3" width="25.140625" style="5" customWidth="1"/>
    <col min="4" max="4" width="4.7109375" hidden="1" customWidth="1"/>
    <col min="17" max="17" width="11.42578125" style="4"/>
    <col min="19" max="19" width="1" customWidth="1"/>
  </cols>
  <sheetData>
    <row r="1" spans="1:19" ht="5.25" customHeight="1" x14ac:dyDescent="0.25">
      <c r="A1" s="46"/>
      <c r="B1" s="47"/>
      <c r="C1" s="48"/>
      <c r="D1" s="46"/>
      <c r="E1" s="46"/>
      <c r="F1" s="46"/>
      <c r="G1" s="46"/>
      <c r="H1" s="46"/>
      <c r="I1" s="46"/>
      <c r="J1" s="46"/>
      <c r="K1" s="46"/>
      <c r="L1" s="46"/>
      <c r="M1" s="46"/>
      <c r="N1" s="46"/>
      <c r="O1" s="46"/>
      <c r="P1" s="46"/>
      <c r="Q1" s="49"/>
      <c r="R1" s="50"/>
      <c r="S1" s="50"/>
    </row>
    <row r="2" spans="1:19" ht="21" x14ac:dyDescent="0.35">
      <c r="A2" s="50"/>
      <c r="B2" s="51" t="str">
        <f>"Betriebswirtschaftliche Auswertung (BWA) - Standard BWA - Kurzfristige Erfolgsrechnung "&amp;E6</f>
        <v>Betriebswirtschaftliche Auswertung (BWA) - Standard BWA - Kurzfristige Erfolgsrechnung 2099</v>
      </c>
      <c r="C2" s="52"/>
      <c r="D2" s="50"/>
      <c r="E2" s="50"/>
      <c r="F2" s="50"/>
      <c r="G2" s="50"/>
      <c r="H2" s="50"/>
      <c r="I2" s="50"/>
      <c r="J2" s="50"/>
      <c r="K2" s="50"/>
      <c r="L2" s="50"/>
      <c r="M2" s="53"/>
      <c r="N2" s="50"/>
      <c r="O2" s="50"/>
      <c r="P2" s="50"/>
      <c r="Q2" s="49"/>
      <c r="R2" s="50"/>
      <c r="S2" s="50"/>
    </row>
    <row r="3" spans="1:19" ht="8.25" customHeight="1" x14ac:dyDescent="0.25">
      <c r="A3" s="50"/>
      <c r="B3" s="139" t="s">
        <v>96</v>
      </c>
      <c r="C3" s="139"/>
      <c r="D3" s="50"/>
      <c r="E3" s="50"/>
      <c r="F3" s="50"/>
      <c r="G3" s="50"/>
      <c r="H3" s="50"/>
      <c r="I3" s="50"/>
      <c r="J3" s="50"/>
      <c r="K3" s="50"/>
      <c r="L3" s="50"/>
      <c r="M3" s="50"/>
      <c r="N3" s="50"/>
      <c r="O3" s="50"/>
      <c r="P3" s="50"/>
      <c r="Q3" s="49"/>
      <c r="R3" s="50"/>
      <c r="S3" s="50"/>
    </row>
    <row r="4" spans="1:19" x14ac:dyDescent="0.25">
      <c r="A4" s="50"/>
      <c r="B4" s="139"/>
      <c r="C4" s="139"/>
      <c r="D4" s="50"/>
      <c r="E4" s="50"/>
      <c r="F4" s="50"/>
      <c r="G4" s="50"/>
      <c r="H4" s="50"/>
      <c r="I4" s="50"/>
      <c r="J4" s="50"/>
      <c r="K4" s="50"/>
      <c r="L4" s="50"/>
      <c r="M4" s="50"/>
      <c r="N4" s="50"/>
      <c r="O4" s="50"/>
      <c r="P4" s="50"/>
      <c r="Q4" s="49"/>
      <c r="R4" s="50"/>
      <c r="S4" s="50"/>
    </row>
    <row r="5" spans="1:19" x14ac:dyDescent="0.25">
      <c r="A5" s="50"/>
      <c r="B5" s="28"/>
      <c r="C5" s="45">
        <v>72649</v>
      </c>
      <c r="D5" s="27"/>
      <c r="E5" s="35" t="s">
        <v>21</v>
      </c>
      <c r="F5" s="35" t="s">
        <v>22</v>
      </c>
      <c r="G5" s="35" t="s">
        <v>23</v>
      </c>
      <c r="H5" s="35" t="s">
        <v>24</v>
      </c>
      <c r="I5" s="35" t="s">
        <v>25</v>
      </c>
      <c r="J5" s="35" t="s">
        <v>26</v>
      </c>
      <c r="K5" s="35" t="s">
        <v>27</v>
      </c>
      <c r="L5" s="35" t="s">
        <v>28</v>
      </c>
      <c r="M5" s="35" t="s">
        <v>29</v>
      </c>
      <c r="N5" s="35" t="s">
        <v>30</v>
      </c>
      <c r="O5" s="35" t="s">
        <v>31</v>
      </c>
      <c r="P5" s="35" t="s">
        <v>32</v>
      </c>
      <c r="Q5" s="35" t="s">
        <v>72</v>
      </c>
      <c r="R5" s="35" t="s">
        <v>73</v>
      </c>
      <c r="S5" s="50"/>
    </row>
    <row r="6" spans="1:19" x14ac:dyDescent="0.25">
      <c r="A6" s="50"/>
      <c r="B6" s="28"/>
      <c r="C6" s="44" t="s">
        <v>20</v>
      </c>
      <c r="D6" s="25"/>
      <c r="E6" s="43">
        <v>2099</v>
      </c>
      <c r="F6" s="35">
        <f>$E$6</f>
        <v>2099</v>
      </c>
      <c r="G6" s="35">
        <f t="shared" ref="G6:Q6" si="0">$E$6</f>
        <v>2099</v>
      </c>
      <c r="H6" s="35">
        <f t="shared" si="0"/>
        <v>2099</v>
      </c>
      <c r="I6" s="35">
        <f t="shared" si="0"/>
        <v>2099</v>
      </c>
      <c r="J6" s="35">
        <f t="shared" si="0"/>
        <v>2099</v>
      </c>
      <c r="K6" s="35">
        <f t="shared" si="0"/>
        <v>2099</v>
      </c>
      <c r="L6" s="35">
        <f t="shared" si="0"/>
        <v>2099</v>
      </c>
      <c r="M6" s="35">
        <f t="shared" si="0"/>
        <v>2099</v>
      </c>
      <c r="N6" s="35">
        <f t="shared" si="0"/>
        <v>2099</v>
      </c>
      <c r="O6" s="35">
        <f t="shared" si="0"/>
        <v>2099</v>
      </c>
      <c r="P6" s="35">
        <f t="shared" si="0"/>
        <v>2099</v>
      </c>
      <c r="Q6" s="35">
        <f t="shared" si="0"/>
        <v>2099</v>
      </c>
      <c r="R6" s="35" t="s">
        <v>74</v>
      </c>
      <c r="S6" s="50"/>
    </row>
    <row r="7" spans="1:19" x14ac:dyDescent="0.25">
      <c r="A7" s="50"/>
      <c r="B7" s="28"/>
      <c r="C7" s="31" t="s">
        <v>19</v>
      </c>
      <c r="D7" s="25"/>
      <c r="E7" s="35" t="s">
        <v>76</v>
      </c>
      <c r="F7" s="35" t="s">
        <v>76</v>
      </c>
      <c r="G7" s="35" t="s">
        <v>76</v>
      </c>
      <c r="H7" s="35" t="s">
        <v>76</v>
      </c>
      <c r="I7" s="35" t="s">
        <v>76</v>
      </c>
      <c r="J7" s="35" t="s">
        <v>76</v>
      </c>
      <c r="K7" s="35" t="s">
        <v>76</v>
      </c>
      <c r="L7" s="35" t="s">
        <v>76</v>
      </c>
      <c r="M7" s="35" t="s">
        <v>76</v>
      </c>
      <c r="N7" s="35" t="s">
        <v>76</v>
      </c>
      <c r="O7" s="35" t="s">
        <v>76</v>
      </c>
      <c r="P7" s="35" t="s">
        <v>76</v>
      </c>
      <c r="Q7" s="35" t="s">
        <v>76</v>
      </c>
      <c r="R7" s="35" t="s">
        <v>75</v>
      </c>
      <c r="S7" s="50"/>
    </row>
    <row r="8" spans="1:19" x14ac:dyDescent="0.25">
      <c r="A8" s="50"/>
      <c r="B8" s="28"/>
      <c r="C8" s="29"/>
      <c r="D8" s="25"/>
      <c r="E8" s="27"/>
      <c r="F8" s="27"/>
      <c r="G8" s="27"/>
      <c r="H8" s="27"/>
      <c r="I8" s="27"/>
      <c r="J8" s="27"/>
      <c r="K8" s="27"/>
      <c r="L8" s="27"/>
      <c r="M8" s="27"/>
      <c r="N8" s="27"/>
      <c r="O8" s="27"/>
      <c r="P8" s="27"/>
      <c r="Q8" s="31"/>
      <c r="R8" s="27"/>
      <c r="S8" s="50"/>
    </row>
    <row r="9" spans="1:19" x14ac:dyDescent="0.25">
      <c r="A9" s="50"/>
      <c r="B9" s="33" t="s">
        <v>36</v>
      </c>
      <c r="C9" s="29" t="s">
        <v>33</v>
      </c>
      <c r="D9" s="25"/>
      <c r="E9" s="26">
        <v>250000</v>
      </c>
      <c r="F9" s="26">
        <v>250000</v>
      </c>
      <c r="G9" s="26">
        <v>250000</v>
      </c>
      <c r="H9" s="26">
        <v>250000</v>
      </c>
      <c r="I9" s="26">
        <v>250000</v>
      </c>
      <c r="J9" s="26">
        <v>250000</v>
      </c>
      <c r="K9" s="26">
        <v>250000</v>
      </c>
      <c r="L9" s="26">
        <v>250000</v>
      </c>
      <c r="M9" s="26">
        <v>250000</v>
      </c>
      <c r="N9" s="26">
        <v>250000</v>
      </c>
      <c r="O9" s="26">
        <v>250000</v>
      </c>
      <c r="P9" s="26">
        <v>250000</v>
      </c>
      <c r="Q9" s="34">
        <f>SUM(E9:P9)</f>
        <v>3000000</v>
      </c>
      <c r="R9" s="32">
        <f>Q9/Q$13</f>
        <v>0.99601593625498008</v>
      </c>
      <c r="S9" s="50"/>
    </row>
    <row r="10" spans="1:19" x14ac:dyDescent="0.25">
      <c r="A10" s="50"/>
      <c r="B10" s="33" t="s">
        <v>37</v>
      </c>
      <c r="C10" s="29" t="s">
        <v>34</v>
      </c>
      <c r="D10" s="25"/>
      <c r="E10" s="26">
        <v>-1000</v>
      </c>
      <c r="F10" s="26">
        <v>-1000</v>
      </c>
      <c r="G10" s="26">
        <v>-1000</v>
      </c>
      <c r="H10" s="26">
        <v>-1000</v>
      </c>
      <c r="I10" s="26">
        <v>-1000</v>
      </c>
      <c r="J10" s="26">
        <v>-1000</v>
      </c>
      <c r="K10" s="26">
        <v>-1000</v>
      </c>
      <c r="L10" s="26">
        <v>-1000</v>
      </c>
      <c r="M10" s="26">
        <v>-1000</v>
      </c>
      <c r="N10" s="26">
        <v>-1000</v>
      </c>
      <c r="O10" s="26">
        <v>-1000</v>
      </c>
      <c r="P10" s="26">
        <v>-1000</v>
      </c>
      <c r="Q10" s="34">
        <f>SUM(E10:P10)</f>
        <v>-12000</v>
      </c>
      <c r="R10" s="32">
        <f t="shared" ref="R10:R54" si="1">Q10/Q$13</f>
        <v>-3.9840637450199202E-3</v>
      </c>
      <c r="S10" s="50"/>
    </row>
    <row r="11" spans="1:19" x14ac:dyDescent="0.25">
      <c r="A11" s="50"/>
      <c r="B11" s="33" t="s">
        <v>36</v>
      </c>
      <c r="C11" s="29" t="s">
        <v>35</v>
      </c>
      <c r="D11" s="25"/>
      <c r="E11" s="26">
        <v>2000</v>
      </c>
      <c r="F11" s="26">
        <v>2000</v>
      </c>
      <c r="G11" s="26">
        <v>2000</v>
      </c>
      <c r="H11" s="26">
        <v>2000</v>
      </c>
      <c r="I11" s="26">
        <v>2000</v>
      </c>
      <c r="J11" s="26">
        <v>2000</v>
      </c>
      <c r="K11" s="26">
        <v>2000</v>
      </c>
      <c r="L11" s="26">
        <v>2000</v>
      </c>
      <c r="M11" s="26">
        <v>2000</v>
      </c>
      <c r="N11" s="26">
        <v>2000</v>
      </c>
      <c r="O11" s="26">
        <v>2000</v>
      </c>
      <c r="P11" s="26">
        <v>2000</v>
      </c>
      <c r="Q11" s="34">
        <f>SUM(E11:P11)</f>
        <v>24000</v>
      </c>
      <c r="R11" s="32">
        <f t="shared" si="1"/>
        <v>7.9681274900398405E-3</v>
      </c>
      <c r="S11" s="50"/>
    </row>
    <row r="12" spans="1:19" x14ac:dyDescent="0.25">
      <c r="A12" s="50"/>
      <c r="B12" s="28"/>
      <c r="C12" s="29"/>
      <c r="D12" s="25"/>
      <c r="E12" s="30"/>
      <c r="F12" s="30"/>
      <c r="G12" s="30"/>
      <c r="H12" s="30"/>
      <c r="I12" s="30"/>
      <c r="J12" s="30"/>
      <c r="K12" s="30"/>
      <c r="L12" s="30"/>
      <c r="M12" s="30"/>
      <c r="N12" s="30"/>
      <c r="O12" s="30"/>
      <c r="P12" s="30"/>
      <c r="Q12" s="31"/>
      <c r="R12" s="32"/>
      <c r="S12" s="50"/>
    </row>
    <row r="13" spans="1:19" x14ac:dyDescent="0.25">
      <c r="A13" s="50"/>
      <c r="B13" s="55" t="s">
        <v>44</v>
      </c>
      <c r="C13" s="56" t="s">
        <v>39</v>
      </c>
      <c r="D13" s="57"/>
      <c r="E13" s="58">
        <f>E9+E10+E11</f>
        <v>251000</v>
      </c>
      <c r="F13" s="58">
        <f t="shared" ref="F13:Q13" si="2">F9+F10+F11</f>
        <v>251000</v>
      </c>
      <c r="G13" s="58">
        <f t="shared" si="2"/>
        <v>251000</v>
      </c>
      <c r="H13" s="58">
        <f t="shared" si="2"/>
        <v>251000</v>
      </c>
      <c r="I13" s="58">
        <f t="shared" si="2"/>
        <v>251000</v>
      </c>
      <c r="J13" s="58">
        <f t="shared" si="2"/>
        <v>251000</v>
      </c>
      <c r="K13" s="58">
        <f t="shared" si="2"/>
        <v>251000</v>
      </c>
      <c r="L13" s="58">
        <f t="shared" si="2"/>
        <v>251000</v>
      </c>
      <c r="M13" s="58">
        <f t="shared" si="2"/>
        <v>251000</v>
      </c>
      <c r="N13" s="58">
        <f t="shared" si="2"/>
        <v>251000</v>
      </c>
      <c r="O13" s="58">
        <f t="shared" si="2"/>
        <v>251000</v>
      </c>
      <c r="P13" s="58">
        <f t="shared" si="2"/>
        <v>251000</v>
      </c>
      <c r="Q13" s="58">
        <f t="shared" si="2"/>
        <v>3012000</v>
      </c>
      <c r="R13" s="59">
        <f t="shared" si="1"/>
        <v>1</v>
      </c>
      <c r="S13" s="50"/>
    </row>
    <row r="14" spans="1:19" x14ac:dyDescent="0.25">
      <c r="A14" s="50"/>
      <c r="B14" s="28"/>
      <c r="C14" s="29"/>
      <c r="D14" s="25"/>
      <c r="E14" s="30"/>
      <c r="F14" s="30"/>
      <c r="G14" s="30"/>
      <c r="H14" s="30"/>
      <c r="I14" s="30"/>
      <c r="J14" s="30"/>
      <c r="K14" s="30"/>
      <c r="L14" s="30"/>
      <c r="M14" s="30"/>
      <c r="N14" s="30"/>
      <c r="O14" s="30"/>
      <c r="P14" s="30"/>
      <c r="Q14" s="31"/>
      <c r="R14" s="32"/>
      <c r="S14" s="50"/>
    </row>
    <row r="15" spans="1:19" x14ac:dyDescent="0.25">
      <c r="A15" s="50"/>
      <c r="B15" s="33" t="s">
        <v>38</v>
      </c>
      <c r="C15" s="29" t="s">
        <v>41</v>
      </c>
      <c r="D15" s="25"/>
      <c r="E15" s="26">
        <v>120000</v>
      </c>
      <c r="F15" s="26">
        <v>105000</v>
      </c>
      <c r="G15" s="26">
        <v>120000</v>
      </c>
      <c r="H15" s="26">
        <v>120000</v>
      </c>
      <c r="I15" s="26">
        <v>120000</v>
      </c>
      <c r="J15" s="26">
        <v>120000</v>
      </c>
      <c r="K15" s="26">
        <v>120000</v>
      </c>
      <c r="L15" s="26">
        <v>120000</v>
      </c>
      <c r="M15" s="26">
        <v>120000</v>
      </c>
      <c r="N15" s="26">
        <v>120000</v>
      </c>
      <c r="O15" s="26">
        <v>120000</v>
      </c>
      <c r="P15" s="26">
        <v>120000</v>
      </c>
      <c r="Q15" s="34">
        <f>SUM(E15:P15)</f>
        <v>1425000</v>
      </c>
      <c r="R15" s="32">
        <f t="shared" si="1"/>
        <v>0.47310756972111556</v>
      </c>
      <c r="S15" s="50"/>
    </row>
    <row r="16" spans="1:19" x14ac:dyDescent="0.25">
      <c r="A16" s="50"/>
      <c r="B16" s="28"/>
      <c r="C16" s="29"/>
      <c r="D16" s="25"/>
      <c r="E16" s="30"/>
      <c r="F16" s="30"/>
      <c r="G16" s="30"/>
      <c r="H16" s="30"/>
      <c r="I16" s="30"/>
      <c r="J16" s="30"/>
      <c r="K16" s="30"/>
      <c r="L16" s="30"/>
      <c r="M16" s="30"/>
      <c r="N16" s="30"/>
      <c r="O16" s="30"/>
      <c r="P16" s="30"/>
      <c r="Q16" s="31"/>
      <c r="R16" s="32"/>
      <c r="S16" s="50"/>
    </row>
    <row r="17" spans="1:19" x14ac:dyDescent="0.25">
      <c r="A17" s="50"/>
      <c r="B17" s="33" t="s">
        <v>44</v>
      </c>
      <c r="C17" s="31" t="s">
        <v>40</v>
      </c>
      <c r="D17" s="25"/>
      <c r="E17" s="34">
        <f>E13-E15</f>
        <v>131000</v>
      </c>
      <c r="F17" s="34">
        <f t="shared" ref="F17:Q17" si="3">F13-F15</f>
        <v>146000</v>
      </c>
      <c r="G17" s="34">
        <f t="shared" si="3"/>
        <v>131000</v>
      </c>
      <c r="H17" s="34">
        <f t="shared" si="3"/>
        <v>131000</v>
      </c>
      <c r="I17" s="34">
        <f t="shared" si="3"/>
        <v>131000</v>
      </c>
      <c r="J17" s="34">
        <f t="shared" si="3"/>
        <v>131000</v>
      </c>
      <c r="K17" s="34">
        <f t="shared" si="3"/>
        <v>131000</v>
      </c>
      <c r="L17" s="34">
        <f t="shared" si="3"/>
        <v>131000</v>
      </c>
      <c r="M17" s="34">
        <f t="shared" si="3"/>
        <v>131000</v>
      </c>
      <c r="N17" s="34">
        <f t="shared" si="3"/>
        <v>131000</v>
      </c>
      <c r="O17" s="34">
        <f t="shared" si="3"/>
        <v>131000</v>
      </c>
      <c r="P17" s="34">
        <f t="shared" si="3"/>
        <v>131000</v>
      </c>
      <c r="Q17" s="34">
        <f t="shared" si="3"/>
        <v>1587000</v>
      </c>
      <c r="R17" s="32">
        <f t="shared" si="1"/>
        <v>0.52689243027888444</v>
      </c>
      <c r="S17" s="50"/>
    </row>
    <row r="18" spans="1:19" x14ac:dyDescent="0.25">
      <c r="A18" s="50"/>
      <c r="B18" s="28"/>
      <c r="C18" s="29"/>
      <c r="D18" s="25"/>
      <c r="E18" s="30"/>
      <c r="F18" s="30"/>
      <c r="G18" s="30"/>
      <c r="H18" s="30"/>
      <c r="I18" s="30"/>
      <c r="J18" s="30"/>
      <c r="K18" s="30"/>
      <c r="L18" s="30"/>
      <c r="M18" s="30"/>
      <c r="N18" s="30"/>
      <c r="O18" s="30"/>
      <c r="P18" s="30"/>
      <c r="Q18" s="31"/>
      <c r="R18" s="32"/>
      <c r="S18" s="50"/>
    </row>
    <row r="19" spans="1:19" x14ac:dyDescent="0.25">
      <c r="A19" s="50"/>
      <c r="B19" s="33" t="s">
        <v>36</v>
      </c>
      <c r="C19" s="29" t="s">
        <v>66</v>
      </c>
      <c r="D19" s="25"/>
      <c r="E19" s="26">
        <v>1320</v>
      </c>
      <c r="F19" s="26">
        <v>1320</v>
      </c>
      <c r="G19" s="26">
        <v>1320</v>
      </c>
      <c r="H19" s="26">
        <v>1320</v>
      </c>
      <c r="I19" s="26">
        <v>1320</v>
      </c>
      <c r="J19" s="26">
        <v>1320</v>
      </c>
      <c r="K19" s="26">
        <v>1320</v>
      </c>
      <c r="L19" s="26">
        <v>1320</v>
      </c>
      <c r="M19" s="26">
        <v>1320</v>
      </c>
      <c r="N19" s="26">
        <v>1320</v>
      </c>
      <c r="O19" s="26">
        <v>1320</v>
      </c>
      <c r="P19" s="26">
        <v>1320</v>
      </c>
      <c r="Q19" s="34">
        <f>SUM(E19:P19)</f>
        <v>15840</v>
      </c>
      <c r="R19" s="32">
        <f t="shared" si="1"/>
        <v>5.2589641434262948E-3</v>
      </c>
      <c r="S19" s="50"/>
    </row>
    <row r="20" spans="1:19" x14ac:dyDescent="0.25">
      <c r="A20" s="50"/>
      <c r="B20" s="28"/>
      <c r="C20" s="29"/>
      <c r="D20" s="25"/>
      <c r="E20" s="30"/>
      <c r="F20" s="30"/>
      <c r="G20" s="30"/>
      <c r="H20" s="30"/>
      <c r="I20" s="30"/>
      <c r="J20" s="30"/>
      <c r="K20" s="30"/>
      <c r="L20" s="30"/>
      <c r="M20" s="30"/>
      <c r="N20" s="30"/>
      <c r="O20" s="30"/>
      <c r="P20" s="30"/>
      <c r="Q20" s="31"/>
      <c r="R20" s="32"/>
      <c r="S20" s="50"/>
    </row>
    <row r="21" spans="1:19" x14ac:dyDescent="0.25">
      <c r="A21" s="50"/>
      <c r="B21" s="55" t="s">
        <v>44</v>
      </c>
      <c r="C21" s="56" t="s">
        <v>43</v>
      </c>
      <c r="D21" s="57"/>
      <c r="E21" s="58">
        <f>E17+E19</f>
        <v>132320</v>
      </c>
      <c r="F21" s="58">
        <f t="shared" ref="F21:Q21" si="4">F17+F19</f>
        <v>147320</v>
      </c>
      <c r="G21" s="58">
        <f t="shared" si="4"/>
        <v>132320</v>
      </c>
      <c r="H21" s="58">
        <f t="shared" si="4"/>
        <v>132320</v>
      </c>
      <c r="I21" s="58">
        <f t="shared" si="4"/>
        <v>132320</v>
      </c>
      <c r="J21" s="58">
        <f t="shared" si="4"/>
        <v>132320</v>
      </c>
      <c r="K21" s="58">
        <f t="shared" si="4"/>
        <v>132320</v>
      </c>
      <c r="L21" s="58">
        <f t="shared" si="4"/>
        <v>132320</v>
      </c>
      <c r="M21" s="58">
        <f t="shared" si="4"/>
        <v>132320</v>
      </c>
      <c r="N21" s="58">
        <f t="shared" si="4"/>
        <v>132320</v>
      </c>
      <c r="O21" s="58">
        <f t="shared" si="4"/>
        <v>132320</v>
      </c>
      <c r="P21" s="58">
        <f t="shared" si="4"/>
        <v>132320</v>
      </c>
      <c r="Q21" s="58">
        <f t="shared" si="4"/>
        <v>1602840</v>
      </c>
      <c r="R21" s="59">
        <f t="shared" si="1"/>
        <v>0.53215139442231074</v>
      </c>
      <c r="S21" s="50"/>
    </row>
    <row r="22" spans="1:19" x14ac:dyDescent="0.25">
      <c r="A22" s="50"/>
      <c r="B22" s="28"/>
      <c r="C22" s="29"/>
      <c r="D22" s="25"/>
      <c r="E22" s="30"/>
      <c r="F22" s="30"/>
      <c r="G22" s="30"/>
      <c r="H22" s="30"/>
      <c r="I22" s="30"/>
      <c r="J22" s="30"/>
      <c r="K22" s="30"/>
      <c r="L22" s="30"/>
      <c r="M22" s="30"/>
      <c r="N22" s="30"/>
      <c r="O22" s="30"/>
      <c r="P22" s="30"/>
      <c r="Q22" s="31"/>
      <c r="R22" s="32"/>
      <c r="S22" s="50"/>
    </row>
    <row r="23" spans="1:19" x14ac:dyDescent="0.25">
      <c r="A23" s="50"/>
      <c r="B23" s="28"/>
      <c r="C23" s="31" t="s">
        <v>67</v>
      </c>
      <c r="D23" s="25"/>
      <c r="E23" s="30"/>
      <c r="F23" s="30"/>
      <c r="G23" s="30"/>
      <c r="H23" s="30"/>
      <c r="I23" s="30"/>
      <c r="J23" s="30"/>
      <c r="K23" s="30"/>
      <c r="L23" s="30"/>
      <c r="M23" s="30"/>
      <c r="N23" s="30"/>
      <c r="O23" s="30"/>
      <c r="P23" s="30"/>
      <c r="Q23" s="31"/>
      <c r="R23" s="32"/>
      <c r="S23" s="50"/>
    </row>
    <row r="24" spans="1:19" x14ac:dyDescent="0.25">
      <c r="A24" s="50"/>
      <c r="B24" s="33" t="s">
        <v>38</v>
      </c>
      <c r="C24" s="29" t="s">
        <v>45</v>
      </c>
      <c r="D24" s="25"/>
      <c r="E24" s="26">
        <v>75000</v>
      </c>
      <c r="F24" s="26">
        <v>73000</v>
      </c>
      <c r="G24" s="26">
        <v>75000</v>
      </c>
      <c r="H24" s="26">
        <v>75000</v>
      </c>
      <c r="I24" s="26">
        <v>75000</v>
      </c>
      <c r="J24" s="26">
        <v>75000</v>
      </c>
      <c r="K24" s="26">
        <v>75000</v>
      </c>
      <c r="L24" s="26">
        <v>75000</v>
      </c>
      <c r="M24" s="26">
        <v>75000</v>
      </c>
      <c r="N24" s="26">
        <v>75000</v>
      </c>
      <c r="O24" s="26">
        <v>75000</v>
      </c>
      <c r="P24" s="26">
        <v>75000</v>
      </c>
      <c r="Q24" s="34">
        <f t="shared" ref="Q24:Q34" si="5">SUM(E24:P24)</f>
        <v>898000</v>
      </c>
      <c r="R24" s="32">
        <f t="shared" si="1"/>
        <v>0.29814077025232405</v>
      </c>
      <c r="S24" s="50"/>
    </row>
    <row r="25" spans="1:19" x14ac:dyDescent="0.25">
      <c r="A25" s="50"/>
      <c r="B25" s="33" t="s">
        <v>38</v>
      </c>
      <c r="C25" s="29" t="s">
        <v>46</v>
      </c>
      <c r="D25" s="25"/>
      <c r="E25" s="26">
        <v>15000</v>
      </c>
      <c r="F25" s="26">
        <v>15000</v>
      </c>
      <c r="G25" s="26">
        <v>15000</v>
      </c>
      <c r="H25" s="26">
        <v>15000</v>
      </c>
      <c r="I25" s="26">
        <v>15000</v>
      </c>
      <c r="J25" s="26">
        <v>15000</v>
      </c>
      <c r="K25" s="26">
        <v>15000</v>
      </c>
      <c r="L25" s="26">
        <v>15000</v>
      </c>
      <c r="M25" s="26">
        <v>15000</v>
      </c>
      <c r="N25" s="26">
        <v>15000</v>
      </c>
      <c r="O25" s="26">
        <v>15000</v>
      </c>
      <c r="P25" s="26">
        <v>15000</v>
      </c>
      <c r="Q25" s="34">
        <f t="shared" si="5"/>
        <v>180000</v>
      </c>
      <c r="R25" s="32">
        <f t="shared" si="1"/>
        <v>5.9760956175298807E-2</v>
      </c>
      <c r="S25" s="50"/>
    </row>
    <row r="26" spans="1:19" x14ac:dyDescent="0.25">
      <c r="A26" s="50"/>
      <c r="B26" s="33" t="s">
        <v>38</v>
      </c>
      <c r="C26" s="29" t="s">
        <v>52</v>
      </c>
      <c r="D26" s="25"/>
      <c r="E26" s="26">
        <v>500</v>
      </c>
      <c r="F26" s="26">
        <v>500</v>
      </c>
      <c r="G26" s="26">
        <v>500</v>
      </c>
      <c r="H26" s="26">
        <v>500</v>
      </c>
      <c r="I26" s="26">
        <v>500</v>
      </c>
      <c r="J26" s="26">
        <v>500</v>
      </c>
      <c r="K26" s="26">
        <v>500</v>
      </c>
      <c r="L26" s="26">
        <v>500</v>
      </c>
      <c r="M26" s="26">
        <v>500</v>
      </c>
      <c r="N26" s="26">
        <v>500</v>
      </c>
      <c r="O26" s="26">
        <v>500</v>
      </c>
      <c r="P26" s="26">
        <v>500</v>
      </c>
      <c r="Q26" s="34">
        <f t="shared" si="5"/>
        <v>6000</v>
      </c>
      <c r="R26" s="32">
        <f t="shared" si="1"/>
        <v>1.9920318725099601E-3</v>
      </c>
      <c r="S26" s="50"/>
    </row>
    <row r="27" spans="1:19" x14ac:dyDescent="0.25">
      <c r="A27" s="50"/>
      <c r="B27" s="33" t="s">
        <v>38</v>
      </c>
      <c r="C27" s="29" t="s">
        <v>53</v>
      </c>
      <c r="D27" s="25"/>
      <c r="E27" s="26">
        <v>600</v>
      </c>
      <c r="F27" s="26">
        <v>600</v>
      </c>
      <c r="G27" s="26">
        <v>600</v>
      </c>
      <c r="H27" s="26">
        <v>600</v>
      </c>
      <c r="I27" s="26">
        <v>600</v>
      </c>
      <c r="J27" s="26">
        <v>600</v>
      </c>
      <c r="K27" s="26">
        <v>600</v>
      </c>
      <c r="L27" s="26">
        <v>600</v>
      </c>
      <c r="M27" s="26">
        <v>600</v>
      </c>
      <c r="N27" s="26">
        <v>600</v>
      </c>
      <c r="O27" s="26">
        <v>600</v>
      </c>
      <c r="P27" s="26">
        <v>600</v>
      </c>
      <c r="Q27" s="34">
        <f t="shared" si="5"/>
        <v>7200</v>
      </c>
      <c r="R27" s="32">
        <f t="shared" si="1"/>
        <v>2.3904382470119521E-3</v>
      </c>
      <c r="S27" s="50"/>
    </row>
    <row r="28" spans="1:19" x14ac:dyDescent="0.25">
      <c r="A28" s="50"/>
      <c r="B28" s="33" t="s">
        <v>38</v>
      </c>
      <c r="C28" s="39" t="s">
        <v>47</v>
      </c>
      <c r="D28" s="25"/>
      <c r="E28" s="26">
        <v>100</v>
      </c>
      <c r="F28" s="26">
        <v>100</v>
      </c>
      <c r="G28" s="26">
        <v>100</v>
      </c>
      <c r="H28" s="26">
        <v>100</v>
      </c>
      <c r="I28" s="26">
        <v>100</v>
      </c>
      <c r="J28" s="26">
        <v>100</v>
      </c>
      <c r="K28" s="26">
        <v>100</v>
      </c>
      <c r="L28" s="26">
        <v>100</v>
      </c>
      <c r="M28" s="26">
        <v>100</v>
      </c>
      <c r="N28" s="26">
        <v>100</v>
      </c>
      <c r="O28" s="26">
        <v>100</v>
      </c>
      <c r="P28" s="26">
        <v>100</v>
      </c>
      <c r="Q28" s="34">
        <f t="shared" si="5"/>
        <v>1200</v>
      </c>
      <c r="R28" s="32">
        <f t="shared" si="1"/>
        <v>3.9840637450199205E-4</v>
      </c>
      <c r="S28" s="50"/>
    </row>
    <row r="29" spans="1:19" x14ac:dyDescent="0.25">
      <c r="A29" s="50"/>
      <c r="B29" s="33" t="s">
        <v>38</v>
      </c>
      <c r="C29" s="29" t="s">
        <v>54</v>
      </c>
      <c r="D29" s="25"/>
      <c r="E29" s="26">
        <v>250</v>
      </c>
      <c r="F29" s="26">
        <v>250</v>
      </c>
      <c r="G29" s="26">
        <v>250</v>
      </c>
      <c r="H29" s="26">
        <v>250</v>
      </c>
      <c r="I29" s="26">
        <v>250</v>
      </c>
      <c r="J29" s="26">
        <v>250</v>
      </c>
      <c r="K29" s="26">
        <v>250</v>
      </c>
      <c r="L29" s="26">
        <v>250</v>
      </c>
      <c r="M29" s="26">
        <v>250</v>
      </c>
      <c r="N29" s="26">
        <v>250</v>
      </c>
      <c r="O29" s="26">
        <v>250</v>
      </c>
      <c r="P29" s="26">
        <v>250</v>
      </c>
      <c r="Q29" s="34">
        <f t="shared" si="5"/>
        <v>3000</v>
      </c>
      <c r="R29" s="32">
        <f t="shared" si="1"/>
        <v>9.9601593625498006E-4</v>
      </c>
      <c r="S29" s="50"/>
    </row>
    <row r="30" spans="1:19" x14ac:dyDescent="0.25">
      <c r="A30" s="50"/>
      <c r="B30" s="33" t="s">
        <v>38</v>
      </c>
      <c r="C30" s="29" t="s">
        <v>48</v>
      </c>
      <c r="D30" s="25"/>
      <c r="E30" s="26">
        <v>300</v>
      </c>
      <c r="F30" s="26">
        <v>300</v>
      </c>
      <c r="G30" s="26">
        <v>300</v>
      </c>
      <c r="H30" s="26">
        <v>300</v>
      </c>
      <c r="I30" s="26">
        <v>300</v>
      </c>
      <c r="J30" s="26">
        <v>300</v>
      </c>
      <c r="K30" s="26">
        <v>300</v>
      </c>
      <c r="L30" s="26">
        <v>300</v>
      </c>
      <c r="M30" s="26">
        <v>300</v>
      </c>
      <c r="N30" s="26">
        <v>300</v>
      </c>
      <c r="O30" s="26">
        <v>300</v>
      </c>
      <c r="P30" s="26">
        <v>300</v>
      </c>
      <c r="Q30" s="34">
        <f t="shared" si="5"/>
        <v>3600</v>
      </c>
      <c r="R30" s="32">
        <f t="shared" si="1"/>
        <v>1.195219123505976E-3</v>
      </c>
      <c r="S30" s="50"/>
    </row>
    <row r="31" spans="1:19" x14ac:dyDescent="0.25">
      <c r="A31" s="50"/>
      <c r="B31" s="33" t="s">
        <v>38</v>
      </c>
      <c r="C31" s="29" t="s">
        <v>68</v>
      </c>
      <c r="D31" s="25"/>
      <c r="E31" s="26">
        <v>1200</v>
      </c>
      <c r="F31" s="26">
        <v>1200</v>
      </c>
      <c r="G31" s="26">
        <v>1200</v>
      </c>
      <c r="H31" s="26">
        <v>1200</v>
      </c>
      <c r="I31" s="26">
        <v>1200</v>
      </c>
      <c r="J31" s="26">
        <v>1200</v>
      </c>
      <c r="K31" s="26">
        <v>1200</v>
      </c>
      <c r="L31" s="26">
        <v>1200</v>
      </c>
      <c r="M31" s="26">
        <v>1200</v>
      </c>
      <c r="N31" s="26">
        <v>1200</v>
      </c>
      <c r="O31" s="26">
        <v>1200</v>
      </c>
      <c r="P31" s="26">
        <v>1200</v>
      </c>
      <c r="Q31" s="34">
        <f t="shared" si="5"/>
        <v>14400</v>
      </c>
      <c r="R31" s="32">
        <f t="shared" si="1"/>
        <v>4.7808764940239041E-3</v>
      </c>
      <c r="S31" s="50"/>
    </row>
    <row r="32" spans="1:19" x14ac:dyDescent="0.25">
      <c r="A32" s="50"/>
      <c r="B32" s="33" t="s">
        <v>38</v>
      </c>
      <c r="C32" s="29" t="s">
        <v>49</v>
      </c>
      <c r="D32" s="25"/>
      <c r="E32" s="26">
        <v>1500</v>
      </c>
      <c r="F32" s="26">
        <v>1500</v>
      </c>
      <c r="G32" s="26">
        <v>1500</v>
      </c>
      <c r="H32" s="26">
        <v>1500</v>
      </c>
      <c r="I32" s="26">
        <v>1500</v>
      </c>
      <c r="J32" s="26">
        <v>1500</v>
      </c>
      <c r="K32" s="26">
        <v>1500</v>
      </c>
      <c r="L32" s="26">
        <v>1500</v>
      </c>
      <c r="M32" s="26">
        <v>1500</v>
      </c>
      <c r="N32" s="26">
        <v>1500</v>
      </c>
      <c r="O32" s="26">
        <v>1500</v>
      </c>
      <c r="P32" s="26">
        <v>1500</v>
      </c>
      <c r="Q32" s="34">
        <f t="shared" si="5"/>
        <v>18000</v>
      </c>
      <c r="R32" s="32">
        <f t="shared" si="1"/>
        <v>5.9760956175298804E-3</v>
      </c>
      <c r="S32" s="50"/>
    </row>
    <row r="33" spans="1:19" x14ac:dyDescent="0.25">
      <c r="A33" s="50"/>
      <c r="B33" s="33" t="s">
        <v>38</v>
      </c>
      <c r="C33" s="29" t="s">
        <v>55</v>
      </c>
      <c r="D33" s="25"/>
      <c r="E33" s="26">
        <v>2000</v>
      </c>
      <c r="F33" s="26">
        <v>500</v>
      </c>
      <c r="G33" s="26">
        <v>2000</v>
      </c>
      <c r="H33" s="26">
        <v>2000</v>
      </c>
      <c r="I33" s="26">
        <v>2000</v>
      </c>
      <c r="J33" s="26">
        <v>2000</v>
      </c>
      <c r="K33" s="26">
        <v>2000</v>
      </c>
      <c r="L33" s="26">
        <v>2000</v>
      </c>
      <c r="M33" s="26">
        <v>2000</v>
      </c>
      <c r="N33" s="26">
        <v>2000</v>
      </c>
      <c r="O33" s="26">
        <v>2000</v>
      </c>
      <c r="P33" s="26">
        <v>2000</v>
      </c>
      <c r="Q33" s="34">
        <f t="shared" si="5"/>
        <v>22500</v>
      </c>
      <c r="R33" s="32">
        <f t="shared" si="1"/>
        <v>7.4701195219123509E-3</v>
      </c>
      <c r="S33" s="50"/>
    </row>
    <row r="34" spans="1:19" x14ac:dyDescent="0.25">
      <c r="A34" s="50"/>
      <c r="B34" s="33" t="s">
        <v>38</v>
      </c>
      <c r="C34" s="29" t="s">
        <v>50</v>
      </c>
      <c r="D34" s="25"/>
      <c r="E34" s="26">
        <v>1980</v>
      </c>
      <c r="F34" s="26">
        <v>1980</v>
      </c>
      <c r="G34" s="26">
        <v>1980</v>
      </c>
      <c r="H34" s="26">
        <v>1980</v>
      </c>
      <c r="I34" s="26">
        <v>1980</v>
      </c>
      <c r="J34" s="26">
        <v>1980</v>
      </c>
      <c r="K34" s="26">
        <v>1980</v>
      </c>
      <c r="L34" s="26">
        <v>1980</v>
      </c>
      <c r="M34" s="26">
        <v>1980</v>
      </c>
      <c r="N34" s="26">
        <v>1980</v>
      </c>
      <c r="O34" s="26">
        <v>1980</v>
      </c>
      <c r="P34" s="26">
        <v>1980</v>
      </c>
      <c r="Q34" s="34">
        <f t="shared" si="5"/>
        <v>23760</v>
      </c>
      <c r="R34" s="32">
        <f t="shared" si="1"/>
        <v>7.8884462151394431E-3</v>
      </c>
      <c r="S34" s="50"/>
    </row>
    <row r="35" spans="1:19" x14ac:dyDescent="0.25">
      <c r="A35" s="50"/>
      <c r="B35" s="33" t="s">
        <v>44</v>
      </c>
      <c r="C35" s="31" t="s">
        <v>69</v>
      </c>
      <c r="D35" s="25"/>
      <c r="E35" s="34">
        <f>SUM(E24:E34)</f>
        <v>98430</v>
      </c>
      <c r="F35" s="34">
        <f t="shared" ref="F35:Q35" si="6">SUM(F24:F34)</f>
        <v>94930</v>
      </c>
      <c r="G35" s="34">
        <f t="shared" si="6"/>
        <v>98430</v>
      </c>
      <c r="H35" s="34">
        <f t="shared" si="6"/>
        <v>98430</v>
      </c>
      <c r="I35" s="34">
        <f t="shared" si="6"/>
        <v>98430</v>
      </c>
      <c r="J35" s="34">
        <f t="shared" si="6"/>
        <v>98430</v>
      </c>
      <c r="K35" s="34">
        <f t="shared" si="6"/>
        <v>98430</v>
      </c>
      <c r="L35" s="34">
        <f t="shared" si="6"/>
        <v>98430</v>
      </c>
      <c r="M35" s="34">
        <f t="shared" si="6"/>
        <v>98430</v>
      </c>
      <c r="N35" s="34">
        <f t="shared" si="6"/>
        <v>98430</v>
      </c>
      <c r="O35" s="34">
        <f t="shared" si="6"/>
        <v>98430</v>
      </c>
      <c r="P35" s="34">
        <f t="shared" si="6"/>
        <v>98430</v>
      </c>
      <c r="Q35" s="34">
        <f t="shared" si="6"/>
        <v>1177660</v>
      </c>
      <c r="R35" s="32">
        <f t="shared" si="1"/>
        <v>0.39098937583001325</v>
      </c>
      <c r="S35" s="50"/>
    </row>
    <row r="36" spans="1:19" x14ac:dyDescent="0.25">
      <c r="A36" s="50"/>
      <c r="B36" s="28"/>
      <c r="C36" s="29"/>
      <c r="D36" s="25"/>
      <c r="E36" s="30"/>
      <c r="F36" s="30"/>
      <c r="G36" s="30"/>
      <c r="H36" s="30"/>
      <c r="I36" s="30"/>
      <c r="J36" s="30"/>
      <c r="K36" s="30"/>
      <c r="L36" s="30"/>
      <c r="M36" s="30"/>
      <c r="N36" s="30"/>
      <c r="O36" s="30"/>
      <c r="P36" s="30"/>
      <c r="Q36" s="31"/>
      <c r="R36" s="32"/>
      <c r="S36" s="50"/>
    </row>
    <row r="37" spans="1:19" x14ac:dyDescent="0.25">
      <c r="A37" s="50"/>
      <c r="B37" s="55" t="s">
        <v>44</v>
      </c>
      <c r="C37" s="56" t="s">
        <v>51</v>
      </c>
      <c r="D37" s="57"/>
      <c r="E37" s="58">
        <f>E21-E35</f>
        <v>33890</v>
      </c>
      <c r="F37" s="58">
        <f t="shared" ref="F37:Q37" si="7">F21-F35</f>
        <v>52390</v>
      </c>
      <c r="G37" s="58">
        <f t="shared" si="7"/>
        <v>33890</v>
      </c>
      <c r="H37" s="58">
        <f t="shared" si="7"/>
        <v>33890</v>
      </c>
      <c r="I37" s="58">
        <f t="shared" si="7"/>
        <v>33890</v>
      </c>
      <c r="J37" s="58">
        <f t="shared" si="7"/>
        <v>33890</v>
      </c>
      <c r="K37" s="58">
        <f t="shared" si="7"/>
        <v>33890</v>
      </c>
      <c r="L37" s="58">
        <f t="shared" si="7"/>
        <v>33890</v>
      </c>
      <c r="M37" s="58">
        <f t="shared" si="7"/>
        <v>33890</v>
      </c>
      <c r="N37" s="58">
        <f t="shared" si="7"/>
        <v>33890</v>
      </c>
      <c r="O37" s="58">
        <f t="shared" si="7"/>
        <v>33890</v>
      </c>
      <c r="P37" s="58">
        <f t="shared" si="7"/>
        <v>33890</v>
      </c>
      <c r="Q37" s="58">
        <f t="shared" si="7"/>
        <v>425180</v>
      </c>
      <c r="R37" s="59">
        <f t="shared" si="1"/>
        <v>0.14116201859229749</v>
      </c>
      <c r="S37" s="50"/>
    </row>
    <row r="38" spans="1:19" x14ac:dyDescent="0.25">
      <c r="A38" s="50"/>
      <c r="B38" s="28"/>
      <c r="C38" s="29"/>
      <c r="D38" s="25"/>
      <c r="E38" s="30"/>
      <c r="F38" s="30"/>
      <c r="G38" s="30"/>
      <c r="H38" s="30"/>
      <c r="I38" s="30"/>
      <c r="J38" s="30"/>
      <c r="K38" s="30"/>
      <c r="L38" s="30"/>
      <c r="M38" s="30"/>
      <c r="N38" s="30"/>
      <c r="O38" s="30"/>
      <c r="P38" s="30"/>
      <c r="Q38" s="31"/>
      <c r="R38" s="32"/>
      <c r="S38" s="50"/>
    </row>
    <row r="39" spans="1:19" x14ac:dyDescent="0.25">
      <c r="A39" s="50"/>
      <c r="B39" s="33" t="s">
        <v>38</v>
      </c>
      <c r="C39" s="29" t="s">
        <v>56</v>
      </c>
      <c r="D39" s="25"/>
      <c r="E39" s="26">
        <v>350</v>
      </c>
      <c r="F39" s="26">
        <v>350</v>
      </c>
      <c r="G39" s="26">
        <v>350</v>
      </c>
      <c r="H39" s="26">
        <v>350</v>
      </c>
      <c r="I39" s="26">
        <v>350</v>
      </c>
      <c r="J39" s="26">
        <v>350</v>
      </c>
      <c r="K39" s="26">
        <v>350</v>
      </c>
      <c r="L39" s="26">
        <v>350</v>
      </c>
      <c r="M39" s="26">
        <v>350</v>
      </c>
      <c r="N39" s="26">
        <v>350</v>
      </c>
      <c r="O39" s="26">
        <v>350</v>
      </c>
      <c r="P39" s="26">
        <v>350</v>
      </c>
      <c r="Q39" s="34">
        <f>SUM(E39:P39)</f>
        <v>4200</v>
      </c>
      <c r="R39" s="32">
        <f t="shared" si="1"/>
        <v>1.3944223107569722E-3</v>
      </c>
      <c r="S39" s="50"/>
    </row>
    <row r="40" spans="1:19" x14ac:dyDescent="0.25">
      <c r="A40" s="50"/>
      <c r="B40" s="33" t="s">
        <v>38</v>
      </c>
      <c r="C40" s="29" t="s">
        <v>58</v>
      </c>
      <c r="D40" s="25"/>
      <c r="E40" s="26">
        <v>100</v>
      </c>
      <c r="F40" s="26">
        <v>100</v>
      </c>
      <c r="G40" s="26">
        <v>100</v>
      </c>
      <c r="H40" s="26">
        <v>100</v>
      </c>
      <c r="I40" s="26">
        <v>100</v>
      </c>
      <c r="J40" s="26">
        <v>100</v>
      </c>
      <c r="K40" s="26">
        <v>100</v>
      </c>
      <c r="L40" s="26">
        <v>100</v>
      </c>
      <c r="M40" s="26">
        <v>100</v>
      </c>
      <c r="N40" s="26">
        <v>100</v>
      </c>
      <c r="O40" s="26">
        <v>100</v>
      </c>
      <c r="P40" s="26">
        <v>100</v>
      </c>
      <c r="Q40" s="34">
        <f>SUM(E40:P40)</f>
        <v>1200</v>
      </c>
      <c r="R40" s="32">
        <f t="shared" si="1"/>
        <v>3.9840637450199205E-4</v>
      </c>
      <c r="S40" s="50"/>
    </row>
    <row r="41" spans="1:19" x14ac:dyDescent="0.25">
      <c r="A41" s="50"/>
      <c r="B41" s="33" t="s">
        <v>44</v>
      </c>
      <c r="C41" s="31" t="s">
        <v>70</v>
      </c>
      <c r="D41" s="25"/>
      <c r="E41" s="34">
        <f>SUM(E39:E40)</f>
        <v>450</v>
      </c>
      <c r="F41" s="34">
        <f t="shared" ref="F41:Q41" si="8">SUM(F39:F40)</f>
        <v>450</v>
      </c>
      <c r="G41" s="34">
        <f t="shared" si="8"/>
        <v>450</v>
      </c>
      <c r="H41" s="34">
        <f t="shared" si="8"/>
        <v>450</v>
      </c>
      <c r="I41" s="34">
        <f t="shared" si="8"/>
        <v>450</v>
      </c>
      <c r="J41" s="34">
        <f t="shared" si="8"/>
        <v>450</v>
      </c>
      <c r="K41" s="34">
        <f t="shared" si="8"/>
        <v>450</v>
      </c>
      <c r="L41" s="34">
        <f t="shared" si="8"/>
        <v>450</v>
      </c>
      <c r="M41" s="34">
        <f t="shared" si="8"/>
        <v>450</v>
      </c>
      <c r="N41" s="34">
        <f t="shared" si="8"/>
        <v>450</v>
      </c>
      <c r="O41" s="34">
        <f t="shared" si="8"/>
        <v>450</v>
      </c>
      <c r="P41" s="34">
        <f t="shared" si="8"/>
        <v>450</v>
      </c>
      <c r="Q41" s="34">
        <f t="shared" si="8"/>
        <v>5400</v>
      </c>
      <c r="R41" s="32">
        <f t="shared" si="1"/>
        <v>1.7928286852589642E-3</v>
      </c>
      <c r="S41" s="50"/>
    </row>
    <row r="42" spans="1:19" x14ac:dyDescent="0.25">
      <c r="A42" s="50"/>
      <c r="B42" s="28"/>
      <c r="C42" s="29"/>
      <c r="D42" s="25"/>
      <c r="E42" s="30"/>
      <c r="F42" s="30"/>
      <c r="G42" s="30"/>
      <c r="H42" s="30"/>
      <c r="I42" s="30"/>
      <c r="J42" s="30"/>
      <c r="K42" s="30"/>
      <c r="L42" s="30"/>
      <c r="M42" s="30"/>
      <c r="N42" s="30"/>
      <c r="O42" s="30"/>
      <c r="P42" s="30"/>
      <c r="Q42" s="31"/>
      <c r="R42" s="32"/>
      <c r="S42" s="50"/>
    </row>
    <row r="43" spans="1:19" x14ac:dyDescent="0.25">
      <c r="A43" s="50"/>
      <c r="B43" s="33" t="s">
        <v>36</v>
      </c>
      <c r="C43" s="29" t="s">
        <v>57</v>
      </c>
      <c r="D43" s="25"/>
      <c r="E43" s="26">
        <v>25</v>
      </c>
      <c r="F43" s="26">
        <v>25</v>
      </c>
      <c r="G43" s="26">
        <v>25</v>
      </c>
      <c r="H43" s="26">
        <v>25</v>
      </c>
      <c r="I43" s="26">
        <v>25</v>
      </c>
      <c r="J43" s="26">
        <v>25</v>
      </c>
      <c r="K43" s="26">
        <v>25</v>
      </c>
      <c r="L43" s="26">
        <v>25</v>
      </c>
      <c r="M43" s="26">
        <v>25</v>
      </c>
      <c r="N43" s="26">
        <v>25</v>
      </c>
      <c r="O43" s="26">
        <v>25</v>
      </c>
      <c r="P43" s="26">
        <v>25</v>
      </c>
      <c r="Q43" s="34">
        <f>SUM(E43:P43)</f>
        <v>300</v>
      </c>
      <c r="R43" s="32">
        <f t="shared" si="1"/>
        <v>9.9601593625498012E-5</v>
      </c>
      <c r="S43" s="50"/>
    </row>
    <row r="44" spans="1:19" x14ac:dyDescent="0.25">
      <c r="A44" s="50"/>
      <c r="B44" s="33" t="s">
        <v>36</v>
      </c>
      <c r="C44" s="29" t="s">
        <v>59</v>
      </c>
      <c r="D44" s="25"/>
      <c r="E44" s="26">
        <v>120</v>
      </c>
      <c r="F44" s="26">
        <v>120</v>
      </c>
      <c r="G44" s="26">
        <v>120</v>
      </c>
      <c r="H44" s="26">
        <v>120</v>
      </c>
      <c r="I44" s="26">
        <v>120</v>
      </c>
      <c r="J44" s="26">
        <v>120</v>
      </c>
      <c r="K44" s="26">
        <v>120</v>
      </c>
      <c r="L44" s="26">
        <v>120</v>
      </c>
      <c r="M44" s="26">
        <v>120</v>
      </c>
      <c r="N44" s="26">
        <v>120</v>
      </c>
      <c r="O44" s="26">
        <v>120</v>
      </c>
      <c r="P44" s="26">
        <v>120</v>
      </c>
      <c r="Q44" s="34">
        <f>SUM(E44:P44)</f>
        <v>1440</v>
      </c>
      <c r="R44" s="32">
        <f t="shared" si="1"/>
        <v>4.7808764940239046E-4</v>
      </c>
      <c r="S44" s="50"/>
    </row>
    <row r="45" spans="1:19" x14ac:dyDescent="0.25">
      <c r="A45" s="50"/>
      <c r="B45" s="33" t="s">
        <v>36</v>
      </c>
      <c r="C45" s="29" t="s">
        <v>60</v>
      </c>
      <c r="D45" s="25"/>
      <c r="E45" s="26"/>
      <c r="F45" s="26"/>
      <c r="G45" s="26"/>
      <c r="H45" s="26"/>
      <c r="I45" s="26"/>
      <c r="J45" s="26"/>
      <c r="K45" s="26"/>
      <c r="L45" s="26"/>
      <c r="M45" s="26"/>
      <c r="N45" s="26"/>
      <c r="O45" s="26"/>
      <c r="P45" s="26"/>
      <c r="Q45" s="31"/>
      <c r="R45" s="32"/>
      <c r="S45" s="50"/>
    </row>
    <row r="46" spans="1:19" x14ac:dyDescent="0.25">
      <c r="A46" s="50"/>
      <c r="B46" s="33" t="s">
        <v>44</v>
      </c>
      <c r="C46" s="31" t="s">
        <v>71</v>
      </c>
      <c r="D46" s="25"/>
      <c r="E46" s="34">
        <f>SUM(E43:E45)</f>
        <v>145</v>
      </c>
      <c r="F46" s="34">
        <f t="shared" ref="F46:Q46" si="9">SUM(F43:F45)</f>
        <v>145</v>
      </c>
      <c r="G46" s="34">
        <f t="shared" si="9"/>
        <v>145</v>
      </c>
      <c r="H46" s="34">
        <f t="shared" si="9"/>
        <v>145</v>
      </c>
      <c r="I46" s="34">
        <f t="shared" si="9"/>
        <v>145</v>
      </c>
      <c r="J46" s="34">
        <f t="shared" si="9"/>
        <v>145</v>
      </c>
      <c r="K46" s="34">
        <f t="shared" si="9"/>
        <v>145</v>
      </c>
      <c r="L46" s="34">
        <f t="shared" si="9"/>
        <v>145</v>
      </c>
      <c r="M46" s="34">
        <f t="shared" si="9"/>
        <v>145</v>
      </c>
      <c r="N46" s="34">
        <f t="shared" si="9"/>
        <v>145</v>
      </c>
      <c r="O46" s="34">
        <f t="shared" si="9"/>
        <v>145</v>
      </c>
      <c r="P46" s="34">
        <f t="shared" si="9"/>
        <v>145</v>
      </c>
      <c r="Q46" s="34">
        <f t="shared" si="9"/>
        <v>1740</v>
      </c>
      <c r="R46" s="32">
        <f t="shared" si="1"/>
        <v>5.7768924302788844E-4</v>
      </c>
      <c r="S46" s="50"/>
    </row>
    <row r="47" spans="1:19" x14ac:dyDescent="0.25">
      <c r="A47" s="50"/>
      <c r="B47" s="28"/>
      <c r="C47" s="29"/>
      <c r="D47" s="25"/>
      <c r="E47" s="30"/>
      <c r="F47" s="30"/>
      <c r="G47" s="30"/>
      <c r="H47" s="30"/>
      <c r="I47" s="30"/>
      <c r="J47" s="30"/>
      <c r="K47" s="30"/>
      <c r="L47" s="30"/>
      <c r="M47" s="30"/>
      <c r="N47" s="30"/>
      <c r="O47" s="30"/>
      <c r="P47" s="30"/>
      <c r="Q47" s="31"/>
      <c r="R47" s="32"/>
      <c r="S47" s="50"/>
    </row>
    <row r="48" spans="1:19" x14ac:dyDescent="0.25">
      <c r="A48" s="50"/>
      <c r="B48" s="55" t="s">
        <v>44</v>
      </c>
      <c r="C48" s="56" t="s">
        <v>61</v>
      </c>
      <c r="D48" s="57"/>
      <c r="E48" s="58">
        <f>E37-E41+E46</f>
        <v>33585</v>
      </c>
      <c r="F48" s="58">
        <f t="shared" ref="F48:Q48" si="10">F37-F41+F46</f>
        <v>52085</v>
      </c>
      <c r="G48" s="58">
        <f t="shared" si="10"/>
        <v>33585</v>
      </c>
      <c r="H48" s="58">
        <f t="shared" si="10"/>
        <v>33585</v>
      </c>
      <c r="I48" s="58">
        <f t="shared" si="10"/>
        <v>33585</v>
      </c>
      <c r="J48" s="58">
        <f t="shared" si="10"/>
        <v>33585</v>
      </c>
      <c r="K48" s="58">
        <f t="shared" si="10"/>
        <v>33585</v>
      </c>
      <c r="L48" s="58">
        <f t="shared" si="10"/>
        <v>33585</v>
      </c>
      <c r="M48" s="58">
        <f t="shared" si="10"/>
        <v>33585</v>
      </c>
      <c r="N48" s="58">
        <f t="shared" si="10"/>
        <v>33585</v>
      </c>
      <c r="O48" s="58">
        <f t="shared" si="10"/>
        <v>33585</v>
      </c>
      <c r="P48" s="58">
        <f t="shared" si="10"/>
        <v>33585</v>
      </c>
      <c r="Q48" s="58">
        <f t="shared" si="10"/>
        <v>421520</v>
      </c>
      <c r="R48" s="59">
        <f t="shared" si="1"/>
        <v>0.1399468791500664</v>
      </c>
      <c r="S48" s="50"/>
    </row>
    <row r="49" spans="1:19" x14ac:dyDescent="0.25">
      <c r="A49" s="50"/>
      <c r="B49" s="28"/>
      <c r="C49" s="29"/>
      <c r="D49" s="25"/>
      <c r="E49" s="30"/>
      <c r="F49" s="30"/>
      <c r="G49" s="30"/>
      <c r="H49" s="30"/>
      <c r="I49" s="30"/>
      <c r="J49" s="30"/>
      <c r="K49" s="30"/>
      <c r="L49" s="30"/>
      <c r="M49" s="30"/>
      <c r="N49" s="30"/>
      <c r="O49" s="30"/>
      <c r="P49" s="30"/>
      <c r="Q49" s="31"/>
      <c r="R49" s="32"/>
      <c r="S49" s="50"/>
    </row>
    <row r="50" spans="1:19" x14ac:dyDescent="0.25">
      <c r="A50" s="50"/>
      <c r="B50" s="33" t="s">
        <v>38</v>
      </c>
      <c r="C50" s="29" t="s">
        <v>62</v>
      </c>
      <c r="D50" s="25">
        <v>0.25</v>
      </c>
      <c r="E50" s="42">
        <f>E48*$D$50</f>
        <v>8396.25</v>
      </c>
      <c r="F50" s="42">
        <f>F48*$D$50</f>
        <v>13021.25</v>
      </c>
      <c r="G50" s="42">
        <f t="shared" ref="G50:P50" si="11">G48*$D$50</f>
        <v>8396.25</v>
      </c>
      <c r="H50" s="42">
        <f t="shared" si="11"/>
        <v>8396.25</v>
      </c>
      <c r="I50" s="42">
        <f t="shared" si="11"/>
        <v>8396.25</v>
      </c>
      <c r="J50" s="42">
        <f t="shared" si="11"/>
        <v>8396.25</v>
      </c>
      <c r="K50" s="42">
        <f t="shared" si="11"/>
        <v>8396.25</v>
      </c>
      <c r="L50" s="42">
        <f t="shared" si="11"/>
        <v>8396.25</v>
      </c>
      <c r="M50" s="42">
        <f t="shared" si="11"/>
        <v>8396.25</v>
      </c>
      <c r="N50" s="42">
        <f t="shared" si="11"/>
        <v>8396.25</v>
      </c>
      <c r="O50" s="42">
        <f t="shared" si="11"/>
        <v>8396.25</v>
      </c>
      <c r="P50" s="42">
        <f t="shared" si="11"/>
        <v>8396.25</v>
      </c>
      <c r="Q50" s="34">
        <f>SUM(E50:P50)</f>
        <v>105380</v>
      </c>
      <c r="R50" s="32">
        <f t="shared" si="1"/>
        <v>3.49867197875166E-2</v>
      </c>
      <c r="S50" s="50"/>
    </row>
    <row r="51" spans="1:19" x14ac:dyDescent="0.25">
      <c r="A51" s="50"/>
      <c r="B51" s="28"/>
      <c r="C51" s="29"/>
      <c r="D51" s="27"/>
      <c r="E51" s="30"/>
      <c r="F51" s="30"/>
      <c r="G51" s="30"/>
      <c r="H51" s="30"/>
      <c r="I51" s="30"/>
      <c r="J51" s="30"/>
      <c r="K51" s="30"/>
      <c r="L51" s="30"/>
      <c r="M51" s="30"/>
      <c r="N51" s="30"/>
      <c r="O51" s="30"/>
      <c r="P51" s="30"/>
      <c r="Q51" s="31"/>
      <c r="R51" s="32"/>
      <c r="S51" s="50"/>
    </row>
    <row r="52" spans="1:19" x14ac:dyDescent="0.25">
      <c r="A52" s="50"/>
      <c r="B52" s="33" t="s">
        <v>44</v>
      </c>
      <c r="C52" s="31" t="s">
        <v>63</v>
      </c>
      <c r="D52" s="27"/>
      <c r="E52" s="34">
        <f>E48-E50</f>
        <v>25188.75</v>
      </c>
      <c r="F52" s="34">
        <f t="shared" ref="F52:Q52" si="12">F48-F50</f>
        <v>39063.75</v>
      </c>
      <c r="G52" s="34">
        <f t="shared" si="12"/>
        <v>25188.75</v>
      </c>
      <c r="H52" s="34">
        <f t="shared" si="12"/>
        <v>25188.75</v>
      </c>
      <c r="I52" s="34">
        <f t="shared" si="12"/>
        <v>25188.75</v>
      </c>
      <c r="J52" s="34">
        <f t="shared" si="12"/>
        <v>25188.75</v>
      </c>
      <c r="K52" s="34">
        <f t="shared" si="12"/>
        <v>25188.75</v>
      </c>
      <c r="L52" s="34">
        <f t="shared" si="12"/>
        <v>25188.75</v>
      </c>
      <c r="M52" s="34">
        <f t="shared" si="12"/>
        <v>25188.75</v>
      </c>
      <c r="N52" s="34">
        <f t="shared" si="12"/>
        <v>25188.75</v>
      </c>
      <c r="O52" s="34">
        <f t="shared" si="12"/>
        <v>25188.75</v>
      </c>
      <c r="P52" s="34">
        <f t="shared" si="12"/>
        <v>25188.75</v>
      </c>
      <c r="Q52" s="34">
        <f t="shared" si="12"/>
        <v>316140</v>
      </c>
      <c r="R52" s="32">
        <f t="shared" si="1"/>
        <v>0.10496015936254981</v>
      </c>
      <c r="S52" s="50"/>
    </row>
    <row r="53" spans="1:19" x14ac:dyDescent="0.25">
      <c r="A53" s="50"/>
      <c r="B53" s="28"/>
      <c r="C53" s="29"/>
      <c r="D53" s="27"/>
      <c r="E53" s="30"/>
      <c r="F53" s="30"/>
      <c r="G53" s="30"/>
      <c r="H53" s="30"/>
      <c r="I53" s="30"/>
      <c r="J53" s="30"/>
      <c r="K53" s="30"/>
      <c r="L53" s="30"/>
      <c r="M53" s="30"/>
      <c r="N53" s="30"/>
      <c r="O53" s="30"/>
      <c r="P53" s="30"/>
      <c r="Q53" s="31"/>
      <c r="R53" s="32"/>
      <c r="S53" s="50"/>
    </row>
    <row r="54" spans="1:19" x14ac:dyDescent="0.25">
      <c r="A54" s="50"/>
      <c r="B54" s="35" t="s">
        <v>64</v>
      </c>
      <c r="C54" s="31" t="s">
        <v>65</v>
      </c>
      <c r="D54" s="27"/>
      <c r="E54" s="34">
        <f>E52</f>
        <v>25188.75</v>
      </c>
      <c r="F54" s="34">
        <f>E54+F52</f>
        <v>64252.5</v>
      </c>
      <c r="G54" s="34">
        <f t="shared" ref="G54:P54" si="13">F54+G52</f>
        <v>89441.25</v>
      </c>
      <c r="H54" s="34">
        <f t="shared" si="13"/>
        <v>114630</v>
      </c>
      <c r="I54" s="34">
        <f t="shared" si="13"/>
        <v>139818.75</v>
      </c>
      <c r="J54" s="34">
        <f t="shared" si="13"/>
        <v>165007.5</v>
      </c>
      <c r="K54" s="34">
        <f t="shared" si="13"/>
        <v>190196.25</v>
      </c>
      <c r="L54" s="34">
        <f t="shared" si="13"/>
        <v>215385</v>
      </c>
      <c r="M54" s="34">
        <f t="shared" si="13"/>
        <v>240573.75</v>
      </c>
      <c r="N54" s="34">
        <f t="shared" si="13"/>
        <v>265762.5</v>
      </c>
      <c r="O54" s="34">
        <f t="shared" si="13"/>
        <v>290951.25</v>
      </c>
      <c r="P54" s="34">
        <f t="shared" si="13"/>
        <v>316140</v>
      </c>
      <c r="Q54" s="34">
        <f>P54</f>
        <v>316140</v>
      </c>
      <c r="R54" s="32">
        <f t="shared" si="1"/>
        <v>0.10496015936254981</v>
      </c>
      <c r="S54" s="50"/>
    </row>
    <row r="55" spans="1:19" x14ac:dyDescent="0.25">
      <c r="A55" s="50"/>
      <c r="B55" s="28"/>
      <c r="C55" s="29"/>
      <c r="D55" s="27"/>
      <c r="E55" s="27"/>
      <c r="F55" s="27"/>
      <c r="G55" s="27"/>
      <c r="H55" s="27"/>
      <c r="I55" s="27"/>
      <c r="J55" s="27"/>
      <c r="K55" s="27"/>
      <c r="L55" s="27"/>
      <c r="M55" s="27"/>
      <c r="N55" s="27"/>
      <c r="O55" s="27"/>
      <c r="P55" s="27"/>
      <c r="Q55" s="31"/>
      <c r="R55" s="27"/>
      <c r="S55" s="50"/>
    </row>
    <row r="56" spans="1:19" ht="9" customHeight="1" x14ac:dyDescent="0.25">
      <c r="A56" s="50"/>
      <c r="B56" s="28"/>
      <c r="C56" s="29"/>
      <c r="D56" s="27"/>
      <c r="E56" s="27"/>
      <c r="F56" s="27"/>
      <c r="G56" s="27"/>
      <c r="H56" s="27"/>
      <c r="I56" s="27"/>
      <c r="J56" s="27"/>
      <c r="K56" s="27"/>
      <c r="L56" s="27"/>
      <c r="M56" s="27"/>
      <c r="N56" s="27"/>
      <c r="O56" s="27"/>
      <c r="P56" s="27"/>
      <c r="Q56" s="31"/>
      <c r="R56" s="27"/>
      <c r="S56" s="50"/>
    </row>
    <row r="57" spans="1:19" x14ac:dyDescent="0.25">
      <c r="A57" s="50"/>
      <c r="B57" s="28"/>
      <c r="C57" s="36" t="s">
        <v>84</v>
      </c>
      <c r="D57" s="27"/>
      <c r="E57" s="40">
        <v>20</v>
      </c>
      <c r="F57" s="40">
        <v>20</v>
      </c>
      <c r="G57" s="40">
        <v>23</v>
      </c>
      <c r="H57" s="40">
        <v>19</v>
      </c>
      <c r="I57" s="40">
        <v>21</v>
      </c>
      <c r="J57" s="40">
        <v>20</v>
      </c>
      <c r="K57" s="40">
        <v>21</v>
      </c>
      <c r="L57" s="40">
        <v>22</v>
      </c>
      <c r="M57" s="40">
        <v>22</v>
      </c>
      <c r="N57" s="40">
        <v>20</v>
      </c>
      <c r="O57" s="40">
        <v>21</v>
      </c>
      <c r="P57" s="40">
        <v>21</v>
      </c>
      <c r="Q57" s="34">
        <f>SUM(E57:P57)</f>
        <v>250</v>
      </c>
      <c r="R57" s="27"/>
      <c r="S57" s="50"/>
    </row>
    <row r="58" spans="1:19" ht="6" customHeight="1" x14ac:dyDescent="0.25">
      <c r="A58" s="50"/>
      <c r="B58" s="28"/>
      <c r="C58" s="36"/>
      <c r="D58" s="27"/>
      <c r="E58" s="27"/>
      <c r="F58" s="27"/>
      <c r="G58" s="27"/>
      <c r="H58" s="27"/>
      <c r="I58" s="27"/>
      <c r="J58" s="27"/>
      <c r="K58" s="27"/>
      <c r="L58" s="27"/>
      <c r="M58" s="27"/>
      <c r="N58" s="27"/>
      <c r="O58" s="27"/>
      <c r="P58" s="27"/>
      <c r="Q58" s="31"/>
      <c r="R58" s="27"/>
      <c r="S58" s="50"/>
    </row>
    <row r="59" spans="1:19" x14ac:dyDescent="0.25">
      <c r="A59" s="50"/>
      <c r="B59" s="28"/>
      <c r="C59" s="36" t="s">
        <v>85</v>
      </c>
      <c r="D59" s="27"/>
      <c r="E59" s="40">
        <v>1</v>
      </c>
      <c r="F59" s="40"/>
      <c r="G59" s="40"/>
      <c r="H59" s="40">
        <v>2</v>
      </c>
      <c r="I59" s="40">
        <v>1</v>
      </c>
      <c r="J59" s="40">
        <v>2</v>
      </c>
      <c r="K59" s="40"/>
      <c r="L59" s="40">
        <v>1</v>
      </c>
      <c r="M59" s="40"/>
      <c r="N59" s="40">
        <v>1</v>
      </c>
      <c r="O59" s="40"/>
      <c r="P59" s="40">
        <v>2</v>
      </c>
      <c r="Q59" s="34">
        <f>SUM(E59:P59)</f>
        <v>10</v>
      </c>
      <c r="R59" s="27"/>
      <c r="S59" s="50"/>
    </row>
    <row r="60" spans="1:19" x14ac:dyDescent="0.25">
      <c r="A60" s="50"/>
      <c r="B60" s="28"/>
      <c r="C60" s="29"/>
      <c r="D60" s="27"/>
      <c r="E60" s="27"/>
      <c r="F60" s="27"/>
      <c r="G60" s="27"/>
      <c r="H60" s="27"/>
      <c r="I60" s="27"/>
      <c r="J60" s="27"/>
      <c r="K60" s="27"/>
      <c r="L60" s="27"/>
      <c r="M60" s="27"/>
      <c r="N60" s="27"/>
      <c r="O60" s="27"/>
      <c r="P60" s="27"/>
      <c r="Q60" s="31"/>
      <c r="R60" s="27"/>
      <c r="S60" s="50"/>
    </row>
    <row r="61" spans="1:19" ht="6.75" customHeight="1" x14ac:dyDescent="0.25">
      <c r="A61" s="50"/>
      <c r="B61" s="28"/>
      <c r="C61" s="29"/>
      <c r="D61" s="27"/>
      <c r="E61" s="27"/>
      <c r="F61" s="27"/>
      <c r="G61" s="27"/>
      <c r="H61" s="27"/>
      <c r="I61" s="27"/>
      <c r="J61" s="27"/>
      <c r="K61" s="27"/>
      <c r="L61" s="27"/>
      <c r="M61" s="27"/>
      <c r="N61" s="27"/>
      <c r="O61" s="27"/>
      <c r="P61" s="27"/>
      <c r="Q61" s="31"/>
      <c r="R61" s="27"/>
      <c r="S61" s="50"/>
    </row>
    <row r="62" spans="1:19" x14ac:dyDescent="0.25">
      <c r="A62" s="50"/>
      <c r="B62" s="28"/>
      <c r="C62" s="31" t="s">
        <v>90</v>
      </c>
      <c r="D62" s="27"/>
      <c r="E62" s="27"/>
      <c r="F62" s="27"/>
      <c r="G62" s="27"/>
      <c r="H62" s="27"/>
      <c r="I62" s="27"/>
      <c r="J62" s="27"/>
      <c r="K62" s="27"/>
      <c r="L62" s="27"/>
      <c r="M62" s="27"/>
      <c r="N62" s="27"/>
      <c r="O62" s="27"/>
      <c r="P62" s="27"/>
      <c r="Q62" s="31"/>
      <c r="R62" s="27"/>
      <c r="S62" s="50"/>
    </row>
    <row r="63" spans="1:19" ht="7.5" customHeight="1" x14ac:dyDescent="0.25">
      <c r="A63" s="50"/>
      <c r="B63" s="28"/>
      <c r="C63" s="29"/>
      <c r="D63" s="27"/>
      <c r="E63" s="27"/>
      <c r="F63" s="27"/>
      <c r="G63" s="27"/>
      <c r="H63" s="27"/>
      <c r="I63" s="27"/>
      <c r="J63" s="27"/>
      <c r="K63" s="27"/>
      <c r="L63" s="27"/>
      <c r="M63" s="27"/>
      <c r="N63" s="27"/>
      <c r="O63" s="27"/>
      <c r="P63" s="27"/>
      <c r="Q63" s="31"/>
      <c r="R63" s="27"/>
      <c r="S63" s="50"/>
    </row>
    <row r="64" spans="1:19" x14ac:dyDescent="0.25">
      <c r="A64" s="50"/>
      <c r="B64" s="37"/>
      <c r="C64" s="29" t="s">
        <v>91</v>
      </c>
      <c r="D64" s="27"/>
      <c r="E64" s="30">
        <f>E9/E57</f>
        <v>12500</v>
      </c>
      <c r="F64" s="30">
        <f t="shared" ref="F64:P64" si="14">F9/F57</f>
        <v>12500</v>
      </c>
      <c r="G64" s="30">
        <f t="shared" si="14"/>
        <v>10869.565217391304</v>
      </c>
      <c r="H64" s="30">
        <f t="shared" si="14"/>
        <v>13157.894736842105</v>
      </c>
      <c r="I64" s="30">
        <f t="shared" si="14"/>
        <v>11904.761904761905</v>
      </c>
      <c r="J64" s="30">
        <f t="shared" si="14"/>
        <v>12500</v>
      </c>
      <c r="K64" s="30">
        <f t="shared" si="14"/>
        <v>11904.761904761905</v>
      </c>
      <c r="L64" s="30">
        <f t="shared" si="14"/>
        <v>11363.636363636364</v>
      </c>
      <c r="M64" s="30">
        <f t="shared" si="14"/>
        <v>11363.636363636364</v>
      </c>
      <c r="N64" s="30">
        <f t="shared" si="14"/>
        <v>12500</v>
      </c>
      <c r="O64" s="30">
        <f t="shared" si="14"/>
        <v>11904.761904761905</v>
      </c>
      <c r="P64" s="30">
        <f t="shared" si="14"/>
        <v>11904.761904761905</v>
      </c>
      <c r="Q64" s="30">
        <f>Q9/Q57</f>
        <v>12000</v>
      </c>
      <c r="R64" s="27"/>
      <c r="S64" s="50"/>
    </row>
    <row r="65" spans="1:19" x14ac:dyDescent="0.25">
      <c r="A65" s="50"/>
      <c r="B65" s="37"/>
      <c r="C65" s="29" t="s">
        <v>88</v>
      </c>
      <c r="D65" s="27"/>
      <c r="E65" s="38">
        <f>E48/E13</f>
        <v>0.13380478087649403</v>
      </c>
      <c r="F65" s="38">
        <f t="shared" ref="F65:Q65" si="15">F48/F13</f>
        <v>0.20750996015936254</v>
      </c>
      <c r="G65" s="38">
        <f t="shared" si="15"/>
        <v>0.13380478087649403</v>
      </c>
      <c r="H65" s="38">
        <f t="shared" si="15"/>
        <v>0.13380478087649403</v>
      </c>
      <c r="I65" s="38">
        <f t="shared" si="15"/>
        <v>0.13380478087649403</v>
      </c>
      <c r="J65" s="38">
        <f t="shared" si="15"/>
        <v>0.13380478087649403</v>
      </c>
      <c r="K65" s="38">
        <f t="shared" si="15"/>
        <v>0.13380478087649403</v>
      </c>
      <c r="L65" s="38">
        <f t="shared" si="15"/>
        <v>0.13380478087649403</v>
      </c>
      <c r="M65" s="38">
        <f t="shared" si="15"/>
        <v>0.13380478087649403</v>
      </c>
      <c r="N65" s="38">
        <f t="shared" si="15"/>
        <v>0.13380478087649403</v>
      </c>
      <c r="O65" s="38">
        <f t="shared" si="15"/>
        <v>0.13380478087649403</v>
      </c>
      <c r="P65" s="38">
        <f t="shared" si="15"/>
        <v>0.13380478087649403</v>
      </c>
      <c r="Q65" s="38">
        <f t="shared" si="15"/>
        <v>0.1399468791500664</v>
      </c>
      <c r="R65" s="27"/>
      <c r="S65" s="50"/>
    </row>
    <row r="66" spans="1:19" x14ac:dyDescent="0.25">
      <c r="A66" s="50"/>
      <c r="B66" s="37"/>
      <c r="C66" s="29" t="s">
        <v>86</v>
      </c>
      <c r="D66" s="27"/>
      <c r="E66" s="38">
        <f>E15/E9</f>
        <v>0.48</v>
      </c>
      <c r="F66" s="38">
        <f t="shared" ref="F66:Q66" si="16">F15/F9</f>
        <v>0.42</v>
      </c>
      <c r="G66" s="38">
        <f t="shared" si="16"/>
        <v>0.48</v>
      </c>
      <c r="H66" s="38">
        <f t="shared" si="16"/>
        <v>0.48</v>
      </c>
      <c r="I66" s="38">
        <f t="shared" si="16"/>
        <v>0.48</v>
      </c>
      <c r="J66" s="38">
        <f t="shared" si="16"/>
        <v>0.48</v>
      </c>
      <c r="K66" s="38">
        <f t="shared" si="16"/>
        <v>0.48</v>
      </c>
      <c r="L66" s="38">
        <f t="shared" si="16"/>
        <v>0.48</v>
      </c>
      <c r="M66" s="38">
        <f t="shared" si="16"/>
        <v>0.48</v>
      </c>
      <c r="N66" s="38">
        <f t="shared" si="16"/>
        <v>0.48</v>
      </c>
      <c r="O66" s="38">
        <f t="shared" si="16"/>
        <v>0.48</v>
      </c>
      <c r="P66" s="38">
        <f t="shared" si="16"/>
        <v>0.48</v>
      </c>
      <c r="Q66" s="38">
        <f t="shared" si="16"/>
        <v>0.47499999999999998</v>
      </c>
      <c r="R66" s="27"/>
      <c r="S66" s="50"/>
    </row>
    <row r="67" spans="1:19" x14ac:dyDescent="0.25">
      <c r="A67" s="50"/>
      <c r="B67" s="37"/>
      <c r="C67" s="29" t="s">
        <v>87</v>
      </c>
      <c r="D67" s="27"/>
      <c r="E67" s="38">
        <f>E24/E9</f>
        <v>0.3</v>
      </c>
      <c r="F67" s="38">
        <f t="shared" ref="F67:Q67" si="17">F24/F9</f>
        <v>0.29199999999999998</v>
      </c>
      <c r="G67" s="38">
        <f t="shared" si="17"/>
        <v>0.3</v>
      </c>
      <c r="H67" s="38">
        <f t="shared" si="17"/>
        <v>0.3</v>
      </c>
      <c r="I67" s="38">
        <f t="shared" si="17"/>
        <v>0.3</v>
      </c>
      <c r="J67" s="38">
        <f t="shared" si="17"/>
        <v>0.3</v>
      </c>
      <c r="K67" s="38">
        <f t="shared" si="17"/>
        <v>0.3</v>
      </c>
      <c r="L67" s="38">
        <f t="shared" si="17"/>
        <v>0.3</v>
      </c>
      <c r="M67" s="38">
        <f t="shared" si="17"/>
        <v>0.3</v>
      </c>
      <c r="N67" s="38">
        <f t="shared" si="17"/>
        <v>0.3</v>
      </c>
      <c r="O67" s="38">
        <f t="shared" si="17"/>
        <v>0.3</v>
      </c>
      <c r="P67" s="38">
        <f t="shared" si="17"/>
        <v>0.3</v>
      </c>
      <c r="Q67" s="38">
        <f t="shared" si="17"/>
        <v>0.29933333333333334</v>
      </c>
      <c r="R67" s="27"/>
      <c r="S67" s="50"/>
    </row>
    <row r="68" spans="1:19" x14ac:dyDescent="0.25">
      <c r="A68" s="50"/>
      <c r="B68" s="37"/>
      <c r="C68" s="29" t="s">
        <v>89</v>
      </c>
      <c r="D68" s="27"/>
      <c r="E68" s="30">
        <f>E15+E35</f>
        <v>218430</v>
      </c>
      <c r="F68" s="30">
        <f t="shared" ref="F68:Q68" si="18">F15+F35</f>
        <v>199930</v>
      </c>
      <c r="G68" s="30">
        <f t="shared" si="18"/>
        <v>218430</v>
      </c>
      <c r="H68" s="30">
        <f t="shared" si="18"/>
        <v>218430</v>
      </c>
      <c r="I68" s="30">
        <f t="shared" si="18"/>
        <v>218430</v>
      </c>
      <c r="J68" s="30">
        <f t="shared" si="18"/>
        <v>218430</v>
      </c>
      <c r="K68" s="30">
        <f t="shared" si="18"/>
        <v>218430</v>
      </c>
      <c r="L68" s="30">
        <f t="shared" si="18"/>
        <v>218430</v>
      </c>
      <c r="M68" s="30">
        <f t="shared" si="18"/>
        <v>218430</v>
      </c>
      <c r="N68" s="30">
        <f t="shared" si="18"/>
        <v>218430</v>
      </c>
      <c r="O68" s="30">
        <f t="shared" si="18"/>
        <v>218430</v>
      </c>
      <c r="P68" s="30">
        <f t="shared" si="18"/>
        <v>218430</v>
      </c>
      <c r="Q68" s="30">
        <f t="shared" si="18"/>
        <v>2602660</v>
      </c>
      <c r="R68" s="27"/>
      <c r="S68" s="50"/>
    </row>
    <row r="69" spans="1:19" x14ac:dyDescent="0.25">
      <c r="A69" s="50"/>
      <c r="B69" s="37"/>
      <c r="C69" s="29" t="s">
        <v>92</v>
      </c>
      <c r="D69" s="27"/>
      <c r="E69" s="38">
        <f>E68/E9</f>
        <v>0.87372000000000005</v>
      </c>
      <c r="F69" s="38">
        <f t="shared" ref="F69:Q69" si="19">F68/F9</f>
        <v>0.79971999999999999</v>
      </c>
      <c r="G69" s="38">
        <f t="shared" si="19"/>
        <v>0.87372000000000005</v>
      </c>
      <c r="H69" s="38">
        <f t="shared" si="19"/>
        <v>0.87372000000000005</v>
      </c>
      <c r="I69" s="38">
        <f t="shared" si="19"/>
        <v>0.87372000000000005</v>
      </c>
      <c r="J69" s="38">
        <f t="shared" si="19"/>
        <v>0.87372000000000005</v>
      </c>
      <c r="K69" s="38">
        <f t="shared" si="19"/>
        <v>0.87372000000000005</v>
      </c>
      <c r="L69" s="38">
        <f t="shared" si="19"/>
        <v>0.87372000000000005</v>
      </c>
      <c r="M69" s="38">
        <f t="shared" si="19"/>
        <v>0.87372000000000005</v>
      </c>
      <c r="N69" s="38">
        <f t="shared" si="19"/>
        <v>0.87372000000000005</v>
      </c>
      <c r="O69" s="38">
        <f t="shared" si="19"/>
        <v>0.87372000000000005</v>
      </c>
      <c r="P69" s="38">
        <f t="shared" si="19"/>
        <v>0.87372000000000005</v>
      </c>
      <c r="Q69" s="38">
        <f t="shared" si="19"/>
        <v>0.86755333333333329</v>
      </c>
      <c r="R69" s="27"/>
      <c r="S69" s="50"/>
    </row>
    <row r="70" spans="1:19" x14ac:dyDescent="0.25">
      <c r="A70" s="50"/>
      <c r="B70" s="54"/>
      <c r="C70" s="52"/>
      <c r="D70" s="50"/>
      <c r="E70" s="50"/>
      <c r="F70" s="50"/>
      <c r="G70" s="50"/>
      <c r="H70" s="50"/>
      <c r="I70" s="50"/>
      <c r="J70" s="50"/>
      <c r="K70" s="50"/>
      <c r="L70" s="50"/>
      <c r="M70" s="50"/>
      <c r="N70" s="50"/>
      <c r="O70" s="50"/>
      <c r="P70" s="50"/>
      <c r="Q70" s="49"/>
      <c r="R70" s="50"/>
      <c r="S70" s="50"/>
    </row>
  </sheetData>
  <sheetProtection password="E783" sheet="1" objects="1" scenarios="1" deleteColumns="0" deleteRows="0" selectLockedCells="1"/>
  <mergeCells count="1">
    <mergeCell ref="B3:C4"/>
  </mergeCells>
  <printOptions horizontalCentered="1"/>
  <pageMargins left="0.12" right="0.11" top="0.23" bottom="0.26" header="0.12" footer="0.12"/>
  <pageSetup paperSize="9" scale="72" orientation="landscape" horizontalDpi="0" verticalDpi="0" r:id="rId1"/>
  <headerFooter>
    <oddFooter>&amp;LPLAN BWA Monate&amp;CSeite: &amp;P&amp;R&amp;8Copyright by Joachim Becker WebSolutions</oddFooter>
  </headerFooter>
  <drawing r:id="rId2"/>
  <legacyDrawing r:id="rId3"/>
  <extLst>
    <ext xmlns:x14="http://schemas.microsoft.com/office/spreadsheetml/2009/9/main" uri="{05C60535-1F16-4fd2-B633-F4F36F0B64E0}">
      <x14:sparklineGroups xmlns:xm="http://schemas.microsoft.com/office/excel/2006/main">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Monate'!E69:P69</xm:f>
              <xm:sqref>B69</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Monate'!E68:P68</xm:f>
              <xm:sqref>B68</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Monate'!E67:P67</xm:f>
              <xm:sqref>B67</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Monate'!E66:P66</xm:f>
              <xm:sqref>B66</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Monate'!E65:P65</xm:f>
              <xm:sqref>B65</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Monate'!E64:P64</xm:f>
              <xm:sqref>B64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zoomScale="90" zoomScaleNormal="90" workbookViewId="0">
      <pane ySplit="7" topLeftCell="A8" activePane="bottomLeft" state="frozen"/>
      <selection pane="bottomLeft"/>
    </sheetView>
  </sheetViews>
  <sheetFormatPr baseColWidth="10" defaultRowHeight="15" x14ac:dyDescent="0.25"/>
  <cols>
    <col min="1" max="1" width="1" customWidth="1"/>
    <col min="2" max="2" width="11.42578125" style="2"/>
    <col min="3" max="3" width="25.140625" style="5" customWidth="1"/>
    <col min="4" max="4" width="3.42578125" hidden="1" customWidth="1"/>
    <col min="17" max="17" width="11.42578125" style="4"/>
    <col min="19" max="19" width="1" customWidth="1"/>
  </cols>
  <sheetData>
    <row r="1" spans="1:19" ht="5.25" customHeight="1" x14ac:dyDescent="0.25">
      <c r="A1" s="62"/>
      <c r="B1" s="63"/>
      <c r="C1" s="64"/>
      <c r="D1" s="62"/>
      <c r="E1" s="62"/>
      <c r="F1" s="62"/>
      <c r="G1" s="62"/>
      <c r="H1" s="62"/>
      <c r="I1" s="62"/>
      <c r="J1" s="62"/>
      <c r="K1" s="62"/>
      <c r="L1" s="62"/>
      <c r="M1" s="62"/>
      <c r="N1" s="62"/>
      <c r="O1" s="62"/>
      <c r="P1" s="62"/>
      <c r="Q1" s="65"/>
      <c r="R1" s="62"/>
      <c r="S1" s="62"/>
    </row>
    <row r="2" spans="1:19" ht="21" x14ac:dyDescent="0.35">
      <c r="A2" s="62"/>
      <c r="B2" s="66" t="str">
        <f>"Betriebswirtschaftliche Auswertung (BWA) - Standard BWA - Kurzfristige Erfolgsrechnung "&amp;'Plan BWA Monate'!E6</f>
        <v>Betriebswirtschaftliche Auswertung (BWA) - Standard BWA - Kurzfristige Erfolgsrechnung 2099</v>
      </c>
      <c r="C2" s="64"/>
      <c r="D2" s="62"/>
      <c r="E2" s="62"/>
      <c r="F2" s="62"/>
      <c r="G2" s="62"/>
      <c r="H2" s="62"/>
      <c r="I2" s="62"/>
      <c r="J2" s="62"/>
      <c r="K2" s="62"/>
      <c r="L2" s="62"/>
      <c r="M2" s="67"/>
      <c r="N2" s="62"/>
      <c r="O2" s="62"/>
      <c r="P2" s="62"/>
      <c r="Q2" s="65"/>
      <c r="R2" s="62"/>
      <c r="S2" s="62"/>
    </row>
    <row r="3" spans="1:19" ht="8.25" customHeight="1" x14ac:dyDescent="0.25">
      <c r="A3" s="62"/>
      <c r="B3" s="139" t="s">
        <v>95</v>
      </c>
      <c r="C3" s="139"/>
      <c r="D3" s="62"/>
      <c r="E3" s="62"/>
      <c r="F3" s="62"/>
      <c r="G3" s="62"/>
      <c r="H3" s="62"/>
      <c r="I3" s="62"/>
      <c r="J3" s="62"/>
      <c r="K3" s="62"/>
      <c r="L3" s="62"/>
      <c r="M3" s="62"/>
      <c r="N3" s="62"/>
      <c r="O3" s="62"/>
      <c r="P3" s="62"/>
      <c r="Q3" s="65"/>
      <c r="R3" s="62"/>
      <c r="S3" s="62"/>
    </row>
    <row r="4" spans="1:19" x14ac:dyDescent="0.25">
      <c r="A4" s="62"/>
      <c r="B4" s="139"/>
      <c r="C4" s="139"/>
      <c r="D4" s="62"/>
      <c r="E4" s="62"/>
      <c r="F4" s="62"/>
      <c r="G4" s="62"/>
      <c r="H4" s="62"/>
      <c r="I4" s="62"/>
      <c r="J4" s="62"/>
      <c r="K4" s="62"/>
      <c r="L4" s="62"/>
      <c r="M4" s="62"/>
      <c r="N4" s="62"/>
      <c r="O4" s="62"/>
      <c r="P4" s="62"/>
      <c r="Q4" s="65"/>
      <c r="R4" s="62"/>
      <c r="S4" s="62"/>
    </row>
    <row r="5" spans="1:19" x14ac:dyDescent="0.25">
      <c r="A5" s="62"/>
      <c r="B5" s="3"/>
      <c r="C5" s="15">
        <f>'Plan BWA Monate'!C5</f>
        <v>72649</v>
      </c>
      <c r="D5" s="13"/>
      <c r="E5" s="10" t="str">
        <f>'Plan BWA Monate'!E5</f>
        <v>Jan</v>
      </c>
      <c r="F5" s="10" t="str">
        <f>'Plan BWA Monate'!F5</f>
        <v>Feb</v>
      </c>
      <c r="G5" s="10" t="str">
        <f>'Plan BWA Monate'!G5</f>
        <v>Mrz</v>
      </c>
      <c r="H5" s="10" t="str">
        <f>'Plan BWA Monate'!H5</f>
        <v>Apr</v>
      </c>
      <c r="I5" s="10" t="str">
        <f>'Plan BWA Monate'!I5</f>
        <v>Mai</v>
      </c>
      <c r="J5" s="10" t="str">
        <f>'Plan BWA Monate'!J5</f>
        <v>Jun</v>
      </c>
      <c r="K5" s="10" t="str">
        <f>'Plan BWA Monate'!K5</f>
        <v>Jul</v>
      </c>
      <c r="L5" s="10" t="str">
        <f>'Plan BWA Monate'!L5</f>
        <v>Aug</v>
      </c>
      <c r="M5" s="10" t="str">
        <f>'Plan BWA Monate'!M5</f>
        <v>Sep</v>
      </c>
      <c r="N5" s="10" t="str">
        <f>'Plan BWA Monate'!N5</f>
        <v>Okt</v>
      </c>
      <c r="O5" s="10" t="str">
        <f>'Plan BWA Monate'!O5</f>
        <v>Nov</v>
      </c>
      <c r="P5" s="10" t="str">
        <f>'Plan BWA Monate'!P5</f>
        <v>Dez</v>
      </c>
      <c r="Q5" s="10" t="s">
        <v>72</v>
      </c>
      <c r="R5" s="10" t="s">
        <v>73</v>
      </c>
      <c r="S5" s="62"/>
    </row>
    <row r="6" spans="1:19" x14ac:dyDescent="0.25">
      <c r="A6" s="62"/>
      <c r="B6" s="3"/>
      <c r="C6" s="71" t="s">
        <v>20</v>
      </c>
      <c r="D6" s="13"/>
      <c r="E6" s="16">
        <f>'Plan BWA Monate'!E6</f>
        <v>2099</v>
      </c>
      <c r="F6" s="10">
        <f>'Plan BWA Monate'!F6</f>
        <v>2099</v>
      </c>
      <c r="G6" s="10">
        <f>'Plan BWA Monate'!G6</f>
        <v>2099</v>
      </c>
      <c r="H6" s="10">
        <f>'Plan BWA Monate'!H6</f>
        <v>2099</v>
      </c>
      <c r="I6" s="10">
        <f>'Plan BWA Monate'!I6</f>
        <v>2099</v>
      </c>
      <c r="J6" s="10">
        <f>'Plan BWA Monate'!J6</f>
        <v>2099</v>
      </c>
      <c r="K6" s="10">
        <f>'Plan BWA Monate'!K6</f>
        <v>2099</v>
      </c>
      <c r="L6" s="10">
        <f>'Plan BWA Monate'!L6</f>
        <v>2099</v>
      </c>
      <c r="M6" s="10">
        <f>'Plan BWA Monate'!M6</f>
        <v>2099</v>
      </c>
      <c r="N6" s="10">
        <f>'Plan BWA Monate'!N6</f>
        <v>2099</v>
      </c>
      <c r="O6" s="10">
        <f>'Plan BWA Monate'!O6</f>
        <v>2099</v>
      </c>
      <c r="P6" s="10">
        <f>'Plan BWA Monate'!P6</f>
        <v>2099</v>
      </c>
      <c r="Q6" s="10">
        <f t="shared" ref="Q6" si="0">$E$6</f>
        <v>2099</v>
      </c>
      <c r="R6" s="10" t="s">
        <v>74</v>
      </c>
      <c r="S6" s="62"/>
    </row>
    <row r="7" spans="1:19" x14ac:dyDescent="0.25">
      <c r="A7" s="62"/>
      <c r="B7" s="3"/>
      <c r="C7" s="6" t="s">
        <v>19</v>
      </c>
      <c r="D7" s="13"/>
      <c r="E7" s="10" t="str">
        <f>'Plan BWA Monate'!E7</f>
        <v>PLAN</v>
      </c>
      <c r="F7" s="10" t="str">
        <f>'Plan BWA Monate'!F7</f>
        <v>PLAN</v>
      </c>
      <c r="G7" s="10" t="str">
        <f>'Plan BWA Monate'!G7</f>
        <v>PLAN</v>
      </c>
      <c r="H7" s="10" t="str">
        <f>'Plan BWA Monate'!H7</f>
        <v>PLAN</v>
      </c>
      <c r="I7" s="10" t="str">
        <f>'Plan BWA Monate'!I7</f>
        <v>PLAN</v>
      </c>
      <c r="J7" s="10" t="str">
        <f>'Plan BWA Monate'!J7</f>
        <v>PLAN</v>
      </c>
      <c r="K7" s="10" t="str">
        <f>'Plan BWA Monate'!K7</f>
        <v>PLAN</v>
      </c>
      <c r="L7" s="10" t="str">
        <f>'Plan BWA Monate'!L7</f>
        <v>PLAN</v>
      </c>
      <c r="M7" s="10" t="str">
        <f>'Plan BWA Monate'!M7</f>
        <v>PLAN</v>
      </c>
      <c r="N7" s="10" t="str">
        <f>'Plan BWA Monate'!N7</f>
        <v>PLAN</v>
      </c>
      <c r="O7" s="10" t="str">
        <f>'Plan BWA Monate'!O7</f>
        <v>PLAN</v>
      </c>
      <c r="P7" s="10" t="str">
        <f>'Plan BWA Monate'!P7</f>
        <v>PLAN</v>
      </c>
      <c r="Q7" s="10" t="s">
        <v>76</v>
      </c>
      <c r="R7" s="10" t="s">
        <v>75</v>
      </c>
      <c r="S7" s="62"/>
    </row>
    <row r="8" spans="1:19" x14ac:dyDescent="0.25">
      <c r="A8" s="62"/>
      <c r="B8" s="3"/>
      <c r="C8" s="7"/>
      <c r="D8" s="13"/>
      <c r="E8" s="13"/>
      <c r="F8" s="13"/>
      <c r="G8" s="13"/>
      <c r="H8" s="13"/>
      <c r="I8" s="13"/>
      <c r="J8" s="13"/>
      <c r="K8" s="13"/>
      <c r="L8" s="13"/>
      <c r="M8" s="13"/>
      <c r="N8" s="13"/>
      <c r="O8" s="13"/>
      <c r="P8" s="13"/>
      <c r="Q8" s="6"/>
      <c r="R8" s="13"/>
      <c r="S8" s="62"/>
    </row>
    <row r="9" spans="1:19" x14ac:dyDescent="0.25">
      <c r="A9" s="62"/>
      <c r="B9" s="8" t="s">
        <v>36</v>
      </c>
      <c r="C9" s="7" t="s">
        <v>33</v>
      </c>
      <c r="D9" s="13"/>
      <c r="E9" s="12">
        <f>'Plan BWA Monate'!E9</f>
        <v>250000</v>
      </c>
      <c r="F9" s="12">
        <f>E9+'Plan BWA Monate'!F9</f>
        <v>500000</v>
      </c>
      <c r="G9" s="12">
        <f>F9+'Plan BWA Monate'!G9</f>
        <v>750000</v>
      </c>
      <c r="H9" s="12">
        <f>G9+'Plan BWA Monate'!H9</f>
        <v>1000000</v>
      </c>
      <c r="I9" s="12">
        <f>H9+'Plan BWA Monate'!I9</f>
        <v>1250000</v>
      </c>
      <c r="J9" s="12">
        <f>I9+'Plan BWA Monate'!J9</f>
        <v>1500000</v>
      </c>
      <c r="K9" s="12">
        <f>J9+'Plan BWA Monate'!K9</f>
        <v>1750000</v>
      </c>
      <c r="L9" s="12">
        <f>K9+'Plan BWA Monate'!L9</f>
        <v>2000000</v>
      </c>
      <c r="M9" s="12">
        <f>L9+'Plan BWA Monate'!M9</f>
        <v>2250000</v>
      </c>
      <c r="N9" s="12">
        <f>M9+'Plan BWA Monate'!N9</f>
        <v>2500000</v>
      </c>
      <c r="O9" s="12">
        <f>N9+'Plan BWA Monate'!O9</f>
        <v>2750000</v>
      </c>
      <c r="P9" s="12">
        <f>O9+'Plan BWA Monate'!P9</f>
        <v>3000000</v>
      </c>
      <c r="Q9" s="11">
        <f>'Plan BWA Monate'!Q9</f>
        <v>3000000</v>
      </c>
      <c r="R9" s="14">
        <f>Q9/Q$13</f>
        <v>0.99601593625498008</v>
      </c>
      <c r="S9" s="62"/>
    </row>
    <row r="10" spans="1:19" x14ac:dyDescent="0.25">
      <c r="A10" s="62"/>
      <c r="B10" s="8" t="s">
        <v>37</v>
      </c>
      <c r="C10" s="7" t="s">
        <v>34</v>
      </c>
      <c r="D10" s="13"/>
      <c r="E10" s="12">
        <f>'Plan BWA Monate'!E10</f>
        <v>-1000</v>
      </c>
      <c r="F10" s="12">
        <f>E10+'Plan BWA Monate'!F10</f>
        <v>-2000</v>
      </c>
      <c r="G10" s="12">
        <f>F10+'Plan BWA Monate'!G10</f>
        <v>-3000</v>
      </c>
      <c r="H10" s="12">
        <f>G10+'Plan BWA Monate'!H10</f>
        <v>-4000</v>
      </c>
      <c r="I10" s="12">
        <f>H10+'Plan BWA Monate'!I10</f>
        <v>-5000</v>
      </c>
      <c r="J10" s="12">
        <f>I10+'Plan BWA Monate'!J10</f>
        <v>-6000</v>
      </c>
      <c r="K10" s="12">
        <f>J10+'Plan BWA Monate'!K10</f>
        <v>-7000</v>
      </c>
      <c r="L10" s="12">
        <f>K10+'Plan BWA Monate'!L10</f>
        <v>-8000</v>
      </c>
      <c r="M10" s="12">
        <f>L10+'Plan BWA Monate'!M10</f>
        <v>-9000</v>
      </c>
      <c r="N10" s="12">
        <f>M10+'Plan BWA Monate'!N10</f>
        <v>-10000</v>
      </c>
      <c r="O10" s="12">
        <f>N10+'Plan BWA Monate'!O10</f>
        <v>-11000</v>
      </c>
      <c r="P10" s="12">
        <f>O10+'Plan BWA Monate'!P10</f>
        <v>-12000</v>
      </c>
      <c r="Q10" s="11">
        <f>'Plan BWA Monate'!Q10</f>
        <v>-12000</v>
      </c>
      <c r="R10" s="14">
        <f t="shared" ref="R10:R54" si="1">Q10/Q$13</f>
        <v>-3.9840637450199202E-3</v>
      </c>
      <c r="S10" s="62"/>
    </row>
    <row r="11" spans="1:19" x14ac:dyDescent="0.25">
      <c r="A11" s="62"/>
      <c r="B11" s="8" t="s">
        <v>36</v>
      </c>
      <c r="C11" s="7" t="s">
        <v>35</v>
      </c>
      <c r="D11" s="13"/>
      <c r="E11" s="12">
        <f>'Plan BWA Monate'!E11</f>
        <v>2000</v>
      </c>
      <c r="F11" s="12">
        <f>E11+'Plan BWA Monate'!F11</f>
        <v>4000</v>
      </c>
      <c r="G11" s="12">
        <f>F11+'Plan BWA Monate'!G11</f>
        <v>6000</v>
      </c>
      <c r="H11" s="12">
        <f>G11+'Plan BWA Monate'!H11</f>
        <v>8000</v>
      </c>
      <c r="I11" s="12">
        <f>H11+'Plan BWA Monate'!I11</f>
        <v>10000</v>
      </c>
      <c r="J11" s="12">
        <f>I11+'Plan BWA Monate'!J11</f>
        <v>12000</v>
      </c>
      <c r="K11" s="12">
        <f>J11+'Plan BWA Monate'!K11</f>
        <v>14000</v>
      </c>
      <c r="L11" s="12">
        <f>K11+'Plan BWA Monate'!L11</f>
        <v>16000</v>
      </c>
      <c r="M11" s="12">
        <f>L11+'Plan BWA Monate'!M11</f>
        <v>18000</v>
      </c>
      <c r="N11" s="12">
        <f>M11+'Plan BWA Monate'!N11</f>
        <v>20000</v>
      </c>
      <c r="O11" s="12">
        <f>N11+'Plan BWA Monate'!O11</f>
        <v>22000</v>
      </c>
      <c r="P11" s="12">
        <f>O11+'Plan BWA Monate'!P11</f>
        <v>24000</v>
      </c>
      <c r="Q11" s="11">
        <f>'Plan BWA Monate'!Q11</f>
        <v>24000</v>
      </c>
      <c r="R11" s="14">
        <f t="shared" si="1"/>
        <v>7.9681274900398405E-3</v>
      </c>
      <c r="S11" s="62"/>
    </row>
    <row r="12" spans="1:19" x14ac:dyDescent="0.25">
      <c r="A12" s="62"/>
      <c r="B12" s="3"/>
      <c r="C12" s="7"/>
      <c r="D12" s="13"/>
      <c r="E12" s="12"/>
      <c r="F12" s="12"/>
      <c r="G12" s="12"/>
      <c r="H12" s="12"/>
      <c r="I12" s="12"/>
      <c r="J12" s="12"/>
      <c r="K12" s="12"/>
      <c r="L12" s="12"/>
      <c r="M12" s="12"/>
      <c r="N12" s="12"/>
      <c r="O12" s="12"/>
      <c r="P12" s="12"/>
      <c r="Q12" s="6"/>
      <c r="R12" s="14"/>
      <c r="S12" s="62"/>
    </row>
    <row r="13" spans="1:19" x14ac:dyDescent="0.25">
      <c r="A13" s="62"/>
      <c r="B13" s="68" t="s">
        <v>44</v>
      </c>
      <c r="C13" s="61" t="s">
        <v>39</v>
      </c>
      <c r="D13" s="60"/>
      <c r="E13" s="69">
        <f>'Plan BWA Monate'!E13</f>
        <v>251000</v>
      </c>
      <c r="F13" s="69">
        <f>E13+'Plan BWA Monate'!F13</f>
        <v>502000</v>
      </c>
      <c r="G13" s="69">
        <f>F13+'Plan BWA Monate'!G13</f>
        <v>753000</v>
      </c>
      <c r="H13" s="69">
        <f>G13+'Plan BWA Monate'!H13</f>
        <v>1004000</v>
      </c>
      <c r="I13" s="69">
        <f>H13+'Plan BWA Monate'!I13</f>
        <v>1255000</v>
      </c>
      <c r="J13" s="69">
        <f>I13+'Plan BWA Monate'!J13</f>
        <v>1506000</v>
      </c>
      <c r="K13" s="69">
        <f>J13+'Plan BWA Monate'!K13</f>
        <v>1757000</v>
      </c>
      <c r="L13" s="69">
        <f>K13+'Plan BWA Monate'!L13</f>
        <v>2008000</v>
      </c>
      <c r="M13" s="69">
        <f>L13+'Plan BWA Monate'!M13</f>
        <v>2259000</v>
      </c>
      <c r="N13" s="69">
        <f>M13+'Plan BWA Monate'!N13</f>
        <v>2510000</v>
      </c>
      <c r="O13" s="69">
        <f>N13+'Plan BWA Monate'!O13</f>
        <v>2761000</v>
      </c>
      <c r="P13" s="69">
        <f>O13+'Plan BWA Monate'!P13</f>
        <v>3012000</v>
      </c>
      <c r="Q13" s="69">
        <f>'Plan BWA Monate'!Q13</f>
        <v>3012000</v>
      </c>
      <c r="R13" s="70">
        <f t="shared" si="1"/>
        <v>1</v>
      </c>
      <c r="S13" s="62"/>
    </row>
    <row r="14" spans="1:19" x14ac:dyDescent="0.25">
      <c r="A14" s="62"/>
      <c r="B14" s="3"/>
      <c r="C14" s="7"/>
      <c r="D14" s="13"/>
      <c r="E14" s="12"/>
      <c r="F14" s="12"/>
      <c r="G14" s="12"/>
      <c r="H14" s="12"/>
      <c r="I14" s="12"/>
      <c r="J14" s="12"/>
      <c r="K14" s="12"/>
      <c r="L14" s="12"/>
      <c r="M14" s="12"/>
      <c r="N14" s="12"/>
      <c r="O14" s="12"/>
      <c r="P14" s="12"/>
      <c r="Q14" s="6"/>
      <c r="R14" s="14"/>
      <c r="S14" s="62"/>
    </row>
    <row r="15" spans="1:19" x14ac:dyDescent="0.25">
      <c r="A15" s="62"/>
      <c r="B15" s="8" t="s">
        <v>38</v>
      </c>
      <c r="C15" s="7" t="s">
        <v>41</v>
      </c>
      <c r="D15" s="13"/>
      <c r="E15" s="12">
        <f>'Plan BWA Monate'!E15</f>
        <v>120000</v>
      </c>
      <c r="F15" s="12">
        <f>E15+'Plan BWA Monate'!F15</f>
        <v>225000</v>
      </c>
      <c r="G15" s="12">
        <f>F15+'Plan BWA Monate'!G15</f>
        <v>345000</v>
      </c>
      <c r="H15" s="12">
        <f>G15+'Plan BWA Monate'!H15</f>
        <v>465000</v>
      </c>
      <c r="I15" s="12">
        <f>H15+'Plan BWA Monate'!I15</f>
        <v>585000</v>
      </c>
      <c r="J15" s="12">
        <f>I15+'Plan BWA Monate'!J15</f>
        <v>705000</v>
      </c>
      <c r="K15" s="12">
        <f>J15+'Plan BWA Monate'!K15</f>
        <v>825000</v>
      </c>
      <c r="L15" s="12">
        <f>K15+'Plan BWA Monate'!L15</f>
        <v>945000</v>
      </c>
      <c r="M15" s="12">
        <f>L15+'Plan BWA Monate'!M15</f>
        <v>1065000</v>
      </c>
      <c r="N15" s="12">
        <f>M15+'Plan BWA Monate'!N15</f>
        <v>1185000</v>
      </c>
      <c r="O15" s="12">
        <f>N15+'Plan BWA Monate'!O15</f>
        <v>1305000</v>
      </c>
      <c r="P15" s="12">
        <f>O15+'Plan BWA Monate'!P15</f>
        <v>1425000</v>
      </c>
      <c r="Q15" s="11">
        <f>'Plan BWA Monate'!Q15</f>
        <v>1425000</v>
      </c>
      <c r="R15" s="14">
        <f t="shared" si="1"/>
        <v>0.47310756972111556</v>
      </c>
      <c r="S15" s="62"/>
    </row>
    <row r="16" spans="1:19" x14ac:dyDescent="0.25">
      <c r="A16" s="62"/>
      <c r="B16" s="3"/>
      <c r="C16" s="7"/>
      <c r="D16" s="13"/>
      <c r="E16" s="12"/>
      <c r="F16" s="12"/>
      <c r="G16" s="12"/>
      <c r="H16" s="12"/>
      <c r="I16" s="12"/>
      <c r="J16" s="12"/>
      <c r="K16" s="12"/>
      <c r="L16" s="12"/>
      <c r="M16" s="12"/>
      <c r="N16" s="12"/>
      <c r="O16" s="12"/>
      <c r="P16" s="12"/>
      <c r="Q16" s="6"/>
      <c r="R16" s="14"/>
      <c r="S16" s="62"/>
    </row>
    <row r="17" spans="1:19" x14ac:dyDescent="0.25">
      <c r="A17" s="62"/>
      <c r="B17" s="8" t="s">
        <v>44</v>
      </c>
      <c r="C17" s="6" t="s">
        <v>40</v>
      </c>
      <c r="D17" s="13"/>
      <c r="E17" s="11">
        <f>'Plan BWA Monate'!E17</f>
        <v>131000</v>
      </c>
      <c r="F17" s="11">
        <f>E17+'Plan BWA Monate'!F17</f>
        <v>277000</v>
      </c>
      <c r="G17" s="11">
        <f>F17+'Plan BWA Monate'!G17</f>
        <v>408000</v>
      </c>
      <c r="H17" s="11">
        <f>G17+'Plan BWA Monate'!H17</f>
        <v>539000</v>
      </c>
      <c r="I17" s="11">
        <f>H17+'Plan BWA Monate'!I17</f>
        <v>670000</v>
      </c>
      <c r="J17" s="11">
        <f>I17+'Plan BWA Monate'!J17</f>
        <v>801000</v>
      </c>
      <c r="K17" s="11">
        <f>J17+'Plan BWA Monate'!K17</f>
        <v>932000</v>
      </c>
      <c r="L17" s="11">
        <f>K17+'Plan BWA Monate'!L17</f>
        <v>1063000</v>
      </c>
      <c r="M17" s="11">
        <f>L17+'Plan BWA Monate'!M17</f>
        <v>1194000</v>
      </c>
      <c r="N17" s="11">
        <f>M17+'Plan BWA Monate'!N17</f>
        <v>1325000</v>
      </c>
      <c r="O17" s="11">
        <f>N17+'Plan BWA Monate'!O17</f>
        <v>1456000</v>
      </c>
      <c r="P17" s="11">
        <f>O17+'Plan BWA Monate'!P17</f>
        <v>1587000</v>
      </c>
      <c r="Q17" s="11">
        <f>'Plan BWA Monate'!Q17</f>
        <v>1587000</v>
      </c>
      <c r="R17" s="14">
        <f t="shared" si="1"/>
        <v>0.52689243027888444</v>
      </c>
      <c r="S17" s="62"/>
    </row>
    <row r="18" spans="1:19" x14ac:dyDescent="0.25">
      <c r="A18" s="62"/>
      <c r="B18" s="3"/>
      <c r="C18" s="7"/>
      <c r="D18" s="13"/>
      <c r="E18" s="12"/>
      <c r="F18" s="12"/>
      <c r="G18" s="12"/>
      <c r="H18" s="12"/>
      <c r="I18" s="12"/>
      <c r="J18" s="12"/>
      <c r="K18" s="12"/>
      <c r="L18" s="12"/>
      <c r="M18" s="12"/>
      <c r="N18" s="12"/>
      <c r="O18" s="12"/>
      <c r="P18" s="12"/>
      <c r="Q18" s="6"/>
      <c r="R18" s="14"/>
      <c r="S18" s="62"/>
    </row>
    <row r="19" spans="1:19" x14ac:dyDescent="0.25">
      <c r="A19" s="62"/>
      <c r="B19" s="8" t="s">
        <v>36</v>
      </c>
      <c r="C19" s="7" t="s">
        <v>66</v>
      </c>
      <c r="D19" s="13"/>
      <c r="E19" s="12">
        <f>'Plan BWA Monate'!E19</f>
        <v>1320</v>
      </c>
      <c r="F19" s="12">
        <f>E19+'Plan BWA Monate'!F19</f>
        <v>2640</v>
      </c>
      <c r="G19" s="12">
        <f>F19+'Plan BWA Monate'!G19</f>
        <v>3960</v>
      </c>
      <c r="H19" s="12">
        <f>G19+'Plan BWA Monate'!H19</f>
        <v>5280</v>
      </c>
      <c r="I19" s="12">
        <f>H19+'Plan BWA Monate'!I19</f>
        <v>6600</v>
      </c>
      <c r="J19" s="12">
        <f>I19+'Plan BWA Monate'!J19</f>
        <v>7920</v>
      </c>
      <c r="K19" s="12">
        <f>J19+'Plan BWA Monate'!K19</f>
        <v>9240</v>
      </c>
      <c r="L19" s="12">
        <f>K19+'Plan BWA Monate'!L19</f>
        <v>10560</v>
      </c>
      <c r="M19" s="12">
        <f>L19+'Plan BWA Monate'!M19</f>
        <v>11880</v>
      </c>
      <c r="N19" s="12">
        <f>M19+'Plan BWA Monate'!N19</f>
        <v>13200</v>
      </c>
      <c r="O19" s="12">
        <f>N19+'Plan BWA Monate'!O19</f>
        <v>14520</v>
      </c>
      <c r="P19" s="12">
        <f>O19+'Plan BWA Monate'!P19</f>
        <v>15840</v>
      </c>
      <c r="Q19" s="11">
        <f>'Plan BWA Monate'!Q19</f>
        <v>15840</v>
      </c>
      <c r="R19" s="14">
        <f t="shared" si="1"/>
        <v>5.2589641434262948E-3</v>
      </c>
      <c r="S19" s="62"/>
    </row>
    <row r="20" spans="1:19" x14ac:dyDescent="0.25">
      <c r="A20" s="62"/>
      <c r="B20" s="3"/>
      <c r="C20" s="7"/>
      <c r="D20" s="13"/>
      <c r="E20" s="12"/>
      <c r="F20" s="12"/>
      <c r="G20" s="12"/>
      <c r="H20" s="12"/>
      <c r="I20" s="12"/>
      <c r="J20" s="12"/>
      <c r="K20" s="12"/>
      <c r="L20" s="12"/>
      <c r="M20" s="12"/>
      <c r="N20" s="12"/>
      <c r="O20" s="12"/>
      <c r="P20" s="12"/>
      <c r="Q20" s="6"/>
      <c r="R20" s="14"/>
      <c r="S20" s="62"/>
    </row>
    <row r="21" spans="1:19" x14ac:dyDescent="0.25">
      <c r="A21" s="62"/>
      <c r="B21" s="68" t="s">
        <v>44</v>
      </c>
      <c r="C21" s="61" t="s">
        <v>43</v>
      </c>
      <c r="D21" s="60"/>
      <c r="E21" s="69">
        <f>'Plan BWA Monate'!E21</f>
        <v>132320</v>
      </c>
      <c r="F21" s="69">
        <f>E21+'Plan BWA Monate'!F21</f>
        <v>279640</v>
      </c>
      <c r="G21" s="69">
        <f>F21+'Plan BWA Monate'!G21</f>
        <v>411960</v>
      </c>
      <c r="H21" s="69">
        <f>G21+'Plan BWA Monate'!H21</f>
        <v>544280</v>
      </c>
      <c r="I21" s="69">
        <f>H21+'Plan BWA Monate'!I21</f>
        <v>676600</v>
      </c>
      <c r="J21" s="69">
        <f>I21+'Plan BWA Monate'!J21</f>
        <v>808920</v>
      </c>
      <c r="K21" s="69">
        <f>J21+'Plan BWA Monate'!K21</f>
        <v>941240</v>
      </c>
      <c r="L21" s="69">
        <f>K21+'Plan BWA Monate'!L21</f>
        <v>1073560</v>
      </c>
      <c r="M21" s="69">
        <f>L21+'Plan BWA Monate'!M21</f>
        <v>1205880</v>
      </c>
      <c r="N21" s="69">
        <f>M21+'Plan BWA Monate'!N21</f>
        <v>1338200</v>
      </c>
      <c r="O21" s="69">
        <f>N21+'Plan BWA Monate'!O21</f>
        <v>1470520</v>
      </c>
      <c r="P21" s="69">
        <f>O21+'Plan BWA Monate'!P21</f>
        <v>1602840</v>
      </c>
      <c r="Q21" s="69">
        <f>'Plan BWA Monate'!Q21</f>
        <v>1602840</v>
      </c>
      <c r="R21" s="70">
        <f t="shared" si="1"/>
        <v>0.53215139442231074</v>
      </c>
      <c r="S21" s="62"/>
    </row>
    <row r="22" spans="1:19" x14ac:dyDescent="0.25">
      <c r="A22" s="62"/>
      <c r="B22" s="3"/>
      <c r="C22" s="7"/>
      <c r="D22" s="13"/>
      <c r="E22" s="12"/>
      <c r="F22" s="12"/>
      <c r="G22" s="12"/>
      <c r="H22" s="12"/>
      <c r="I22" s="12"/>
      <c r="J22" s="12"/>
      <c r="K22" s="12"/>
      <c r="L22" s="12"/>
      <c r="M22" s="12"/>
      <c r="N22" s="12"/>
      <c r="O22" s="12"/>
      <c r="P22" s="12"/>
      <c r="Q22" s="6"/>
      <c r="R22" s="14"/>
      <c r="S22" s="62"/>
    </row>
    <row r="23" spans="1:19" x14ac:dyDescent="0.25">
      <c r="A23" s="62"/>
      <c r="B23" s="3"/>
      <c r="C23" s="6" t="s">
        <v>67</v>
      </c>
      <c r="D23" s="13"/>
      <c r="E23" s="12"/>
      <c r="F23" s="12"/>
      <c r="G23" s="12"/>
      <c r="H23" s="12"/>
      <c r="I23" s="12"/>
      <c r="J23" s="12"/>
      <c r="K23" s="12"/>
      <c r="L23" s="12"/>
      <c r="M23" s="12"/>
      <c r="N23" s="12"/>
      <c r="O23" s="12"/>
      <c r="P23" s="12"/>
      <c r="Q23" s="6"/>
      <c r="R23" s="14"/>
      <c r="S23" s="62"/>
    </row>
    <row r="24" spans="1:19" x14ac:dyDescent="0.25">
      <c r="A24" s="62"/>
      <c r="B24" s="8" t="s">
        <v>38</v>
      </c>
      <c r="C24" s="7" t="s">
        <v>45</v>
      </c>
      <c r="D24" s="13"/>
      <c r="E24" s="12">
        <f>'Plan BWA Monate'!E24</f>
        <v>75000</v>
      </c>
      <c r="F24" s="12">
        <f>E24+'Plan BWA Monate'!F24</f>
        <v>148000</v>
      </c>
      <c r="G24" s="12">
        <f>F24+'Plan BWA Monate'!G24</f>
        <v>223000</v>
      </c>
      <c r="H24" s="12">
        <f>G24+'Plan BWA Monate'!H24</f>
        <v>298000</v>
      </c>
      <c r="I24" s="12">
        <f>H24+'Plan BWA Monate'!I24</f>
        <v>373000</v>
      </c>
      <c r="J24" s="12">
        <f>I24+'Plan BWA Monate'!J24</f>
        <v>448000</v>
      </c>
      <c r="K24" s="12">
        <f>J24+'Plan BWA Monate'!K24</f>
        <v>523000</v>
      </c>
      <c r="L24" s="12">
        <f>K24+'Plan BWA Monate'!L24</f>
        <v>598000</v>
      </c>
      <c r="M24" s="12">
        <f>L24+'Plan BWA Monate'!M24</f>
        <v>673000</v>
      </c>
      <c r="N24" s="12">
        <f>M24+'Plan BWA Monate'!N24</f>
        <v>748000</v>
      </c>
      <c r="O24" s="12">
        <f>N24+'Plan BWA Monate'!O24</f>
        <v>823000</v>
      </c>
      <c r="P24" s="12">
        <f>O24+'Plan BWA Monate'!P24</f>
        <v>898000</v>
      </c>
      <c r="Q24" s="11">
        <f>'Plan BWA Monate'!Q24</f>
        <v>898000</v>
      </c>
      <c r="R24" s="14">
        <f t="shared" si="1"/>
        <v>0.29814077025232405</v>
      </c>
      <c r="S24" s="62"/>
    </row>
    <row r="25" spans="1:19" x14ac:dyDescent="0.25">
      <c r="A25" s="62"/>
      <c r="B25" s="8" t="s">
        <v>38</v>
      </c>
      <c r="C25" s="7" t="s">
        <v>46</v>
      </c>
      <c r="D25" s="13"/>
      <c r="E25" s="12">
        <f>'Plan BWA Monate'!E25</f>
        <v>15000</v>
      </c>
      <c r="F25" s="12">
        <f>E25+'Plan BWA Monate'!F25</f>
        <v>30000</v>
      </c>
      <c r="G25" s="12">
        <f>F25+'Plan BWA Monate'!G25</f>
        <v>45000</v>
      </c>
      <c r="H25" s="12">
        <f>G25+'Plan BWA Monate'!H25</f>
        <v>60000</v>
      </c>
      <c r="I25" s="12">
        <f>H25+'Plan BWA Monate'!I25</f>
        <v>75000</v>
      </c>
      <c r="J25" s="12">
        <f>I25+'Plan BWA Monate'!J25</f>
        <v>90000</v>
      </c>
      <c r="K25" s="12">
        <f>J25+'Plan BWA Monate'!K25</f>
        <v>105000</v>
      </c>
      <c r="L25" s="12">
        <f>K25+'Plan BWA Monate'!L25</f>
        <v>120000</v>
      </c>
      <c r="M25" s="12">
        <f>L25+'Plan BWA Monate'!M25</f>
        <v>135000</v>
      </c>
      <c r="N25" s="12">
        <f>M25+'Plan BWA Monate'!N25</f>
        <v>150000</v>
      </c>
      <c r="O25" s="12">
        <f>N25+'Plan BWA Monate'!O25</f>
        <v>165000</v>
      </c>
      <c r="P25" s="12">
        <f>O25+'Plan BWA Monate'!P25</f>
        <v>180000</v>
      </c>
      <c r="Q25" s="11">
        <f>'Plan BWA Monate'!Q25</f>
        <v>180000</v>
      </c>
      <c r="R25" s="14">
        <f t="shared" si="1"/>
        <v>5.9760956175298807E-2</v>
      </c>
      <c r="S25" s="62"/>
    </row>
    <row r="26" spans="1:19" x14ac:dyDescent="0.25">
      <c r="A26" s="62"/>
      <c r="B26" s="8" t="s">
        <v>38</v>
      </c>
      <c r="C26" s="7" t="s">
        <v>52</v>
      </c>
      <c r="D26" s="13"/>
      <c r="E26" s="12">
        <f>'Plan BWA Monate'!E26</f>
        <v>500</v>
      </c>
      <c r="F26" s="12">
        <f>E26+'Plan BWA Monate'!F26</f>
        <v>1000</v>
      </c>
      <c r="G26" s="12">
        <f>F26+'Plan BWA Monate'!G26</f>
        <v>1500</v>
      </c>
      <c r="H26" s="12">
        <f>G26+'Plan BWA Monate'!H26</f>
        <v>2000</v>
      </c>
      <c r="I26" s="12">
        <f>H26+'Plan BWA Monate'!I26</f>
        <v>2500</v>
      </c>
      <c r="J26" s="12">
        <f>I26+'Plan BWA Monate'!J26</f>
        <v>3000</v>
      </c>
      <c r="K26" s="12">
        <f>J26+'Plan BWA Monate'!K26</f>
        <v>3500</v>
      </c>
      <c r="L26" s="12">
        <f>K26+'Plan BWA Monate'!L26</f>
        <v>4000</v>
      </c>
      <c r="M26" s="12">
        <f>L26+'Plan BWA Monate'!M26</f>
        <v>4500</v>
      </c>
      <c r="N26" s="12">
        <f>M26+'Plan BWA Monate'!N26</f>
        <v>5000</v>
      </c>
      <c r="O26" s="12">
        <f>N26+'Plan BWA Monate'!O26</f>
        <v>5500</v>
      </c>
      <c r="P26" s="12">
        <f>O26+'Plan BWA Monate'!P26</f>
        <v>6000</v>
      </c>
      <c r="Q26" s="11">
        <f>'Plan BWA Monate'!Q26</f>
        <v>6000</v>
      </c>
      <c r="R26" s="14">
        <f t="shared" si="1"/>
        <v>1.9920318725099601E-3</v>
      </c>
      <c r="S26" s="62"/>
    </row>
    <row r="27" spans="1:19" x14ac:dyDescent="0.25">
      <c r="A27" s="62"/>
      <c r="B27" s="8" t="s">
        <v>38</v>
      </c>
      <c r="C27" s="7" t="s">
        <v>53</v>
      </c>
      <c r="D27" s="13"/>
      <c r="E27" s="12">
        <f>'Plan BWA Monate'!E27</f>
        <v>600</v>
      </c>
      <c r="F27" s="12">
        <f>E27+'Plan BWA Monate'!F27</f>
        <v>1200</v>
      </c>
      <c r="G27" s="12">
        <f>F27+'Plan BWA Monate'!G27</f>
        <v>1800</v>
      </c>
      <c r="H27" s="12">
        <f>G27+'Plan BWA Monate'!H27</f>
        <v>2400</v>
      </c>
      <c r="I27" s="12">
        <f>H27+'Plan BWA Monate'!I27</f>
        <v>3000</v>
      </c>
      <c r="J27" s="12">
        <f>I27+'Plan BWA Monate'!J27</f>
        <v>3600</v>
      </c>
      <c r="K27" s="12">
        <f>J27+'Plan BWA Monate'!K27</f>
        <v>4200</v>
      </c>
      <c r="L27" s="12">
        <f>K27+'Plan BWA Monate'!L27</f>
        <v>4800</v>
      </c>
      <c r="M27" s="12">
        <f>L27+'Plan BWA Monate'!M27</f>
        <v>5400</v>
      </c>
      <c r="N27" s="12">
        <f>M27+'Plan BWA Monate'!N27</f>
        <v>6000</v>
      </c>
      <c r="O27" s="12">
        <f>N27+'Plan BWA Monate'!O27</f>
        <v>6600</v>
      </c>
      <c r="P27" s="12">
        <f>O27+'Plan BWA Monate'!P27</f>
        <v>7200</v>
      </c>
      <c r="Q27" s="11">
        <f>'Plan BWA Monate'!Q27</f>
        <v>7200</v>
      </c>
      <c r="R27" s="14">
        <f t="shared" si="1"/>
        <v>2.3904382470119521E-3</v>
      </c>
      <c r="S27" s="62"/>
    </row>
    <row r="28" spans="1:19" x14ac:dyDescent="0.25">
      <c r="A28" s="62"/>
      <c r="B28" s="8" t="s">
        <v>38</v>
      </c>
      <c r="C28" s="9" t="s">
        <v>47</v>
      </c>
      <c r="D28" s="13"/>
      <c r="E28" s="12">
        <f>'Plan BWA Monate'!E28</f>
        <v>100</v>
      </c>
      <c r="F28" s="12">
        <f>E28+'Plan BWA Monate'!F28</f>
        <v>200</v>
      </c>
      <c r="G28" s="12">
        <f>F28+'Plan BWA Monate'!G28</f>
        <v>300</v>
      </c>
      <c r="H28" s="12">
        <f>G28+'Plan BWA Monate'!H28</f>
        <v>400</v>
      </c>
      <c r="I28" s="12">
        <f>H28+'Plan BWA Monate'!I28</f>
        <v>500</v>
      </c>
      <c r="J28" s="12">
        <f>I28+'Plan BWA Monate'!J28</f>
        <v>600</v>
      </c>
      <c r="K28" s="12">
        <f>J28+'Plan BWA Monate'!K28</f>
        <v>700</v>
      </c>
      <c r="L28" s="12">
        <f>K28+'Plan BWA Monate'!L28</f>
        <v>800</v>
      </c>
      <c r="M28" s="12">
        <f>L28+'Plan BWA Monate'!M28</f>
        <v>900</v>
      </c>
      <c r="N28" s="12">
        <f>M28+'Plan BWA Monate'!N28</f>
        <v>1000</v>
      </c>
      <c r="O28" s="12">
        <f>N28+'Plan BWA Monate'!O28</f>
        <v>1100</v>
      </c>
      <c r="P28" s="12">
        <f>O28+'Plan BWA Monate'!P28</f>
        <v>1200</v>
      </c>
      <c r="Q28" s="11">
        <f>'Plan BWA Monate'!Q28</f>
        <v>1200</v>
      </c>
      <c r="R28" s="14">
        <f t="shared" si="1"/>
        <v>3.9840637450199205E-4</v>
      </c>
      <c r="S28" s="62"/>
    </row>
    <row r="29" spans="1:19" x14ac:dyDescent="0.25">
      <c r="A29" s="62"/>
      <c r="B29" s="8" t="s">
        <v>38</v>
      </c>
      <c r="C29" s="7" t="s">
        <v>54</v>
      </c>
      <c r="D29" s="13"/>
      <c r="E29" s="12">
        <f>'Plan BWA Monate'!E29</f>
        <v>250</v>
      </c>
      <c r="F29" s="12">
        <f>E29+'Plan BWA Monate'!F29</f>
        <v>500</v>
      </c>
      <c r="G29" s="12">
        <f>F29+'Plan BWA Monate'!G29</f>
        <v>750</v>
      </c>
      <c r="H29" s="12">
        <f>G29+'Plan BWA Monate'!H29</f>
        <v>1000</v>
      </c>
      <c r="I29" s="12">
        <f>H29+'Plan BWA Monate'!I29</f>
        <v>1250</v>
      </c>
      <c r="J29" s="12">
        <f>I29+'Plan BWA Monate'!J29</f>
        <v>1500</v>
      </c>
      <c r="K29" s="12">
        <f>J29+'Plan BWA Monate'!K29</f>
        <v>1750</v>
      </c>
      <c r="L29" s="12">
        <f>K29+'Plan BWA Monate'!L29</f>
        <v>2000</v>
      </c>
      <c r="M29" s="12">
        <f>L29+'Plan BWA Monate'!M29</f>
        <v>2250</v>
      </c>
      <c r="N29" s="12">
        <f>M29+'Plan BWA Monate'!N29</f>
        <v>2500</v>
      </c>
      <c r="O29" s="12">
        <f>N29+'Plan BWA Monate'!O29</f>
        <v>2750</v>
      </c>
      <c r="P29" s="12">
        <f>O29+'Plan BWA Monate'!P29</f>
        <v>3000</v>
      </c>
      <c r="Q29" s="11">
        <f>'Plan BWA Monate'!Q29</f>
        <v>3000</v>
      </c>
      <c r="R29" s="14">
        <f t="shared" si="1"/>
        <v>9.9601593625498006E-4</v>
      </c>
      <c r="S29" s="62"/>
    </row>
    <row r="30" spans="1:19" x14ac:dyDescent="0.25">
      <c r="A30" s="62"/>
      <c r="B30" s="8" t="s">
        <v>38</v>
      </c>
      <c r="C30" s="7" t="s">
        <v>48</v>
      </c>
      <c r="D30" s="13"/>
      <c r="E30" s="12">
        <f>'Plan BWA Monate'!E30</f>
        <v>300</v>
      </c>
      <c r="F30" s="12">
        <f>E30+'Plan BWA Monate'!F30</f>
        <v>600</v>
      </c>
      <c r="G30" s="12">
        <f>F30+'Plan BWA Monate'!G30</f>
        <v>900</v>
      </c>
      <c r="H30" s="12">
        <f>G30+'Plan BWA Monate'!H30</f>
        <v>1200</v>
      </c>
      <c r="I30" s="12">
        <f>H30+'Plan BWA Monate'!I30</f>
        <v>1500</v>
      </c>
      <c r="J30" s="12">
        <f>I30+'Plan BWA Monate'!J30</f>
        <v>1800</v>
      </c>
      <c r="K30" s="12">
        <f>J30+'Plan BWA Monate'!K30</f>
        <v>2100</v>
      </c>
      <c r="L30" s="12">
        <f>K30+'Plan BWA Monate'!L30</f>
        <v>2400</v>
      </c>
      <c r="M30" s="12">
        <f>L30+'Plan BWA Monate'!M30</f>
        <v>2700</v>
      </c>
      <c r="N30" s="12">
        <f>M30+'Plan BWA Monate'!N30</f>
        <v>3000</v>
      </c>
      <c r="O30" s="12">
        <f>N30+'Plan BWA Monate'!O30</f>
        <v>3300</v>
      </c>
      <c r="P30" s="12">
        <f>O30+'Plan BWA Monate'!P30</f>
        <v>3600</v>
      </c>
      <c r="Q30" s="11">
        <f>'Plan BWA Monate'!Q30</f>
        <v>3600</v>
      </c>
      <c r="R30" s="14">
        <f t="shared" si="1"/>
        <v>1.195219123505976E-3</v>
      </c>
      <c r="S30" s="62"/>
    </row>
    <row r="31" spans="1:19" x14ac:dyDescent="0.25">
      <c r="A31" s="62"/>
      <c r="B31" s="8" t="s">
        <v>38</v>
      </c>
      <c r="C31" s="7" t="s">
        <v>68</v>
      </c>
      <c r="D31" s="13"/>
      <c r="E31" s="12">
        <f>'Plan BWA Monate'!E31</f>
        <v>1200</v>
      </c>
      <c r="F31" s="12">
        <f>E31+'Plan BWA Monate'!F31</f>
        <v>2400</v>
      </c>
      <c r="G31" s="12">
        <f>F31+'Plan BWA Monate'!G31</f>
        <v>3600</v>
      </c>
      <c r="H31" s="12">
        <f>G31+'Plan BWA Monate'!H31</f>
        <v>4800</v>
      </c>
      <c r="I31" s="12">
        <f>H31+'Plan BWA Monate'!I31</f>
        <v>6000</v>
      </c>
      <c r="J31" s="12">
        <f>I31+'Plan BWA Monate'!J31</f>
        <v>7200</v>
      </c>
      <c r="K31" s="12">
        <f>J31+'Plan BWA Monate'!K31</f>
        <v>8400</v>
      </c>
      <c r="L31" s="12">
        <f>K31+'Plan BWA Monate'!L31</f>
        <v>9600</v>
      </c>
      <c r="M31" s="12">
        <f>L31+'Plan BWA Monate'!M31</f>
        <v>10800</v>
      </c>
      <c r="N31" s="12">
        <f>M31+'Plan BWA Monate'!N31</f>
        <v>12000</v>
      </c>
      <c r="O31" s="12">
        <f>N31+'Plan BWA Monate'!O31</f>
        <v>13200</v>
      </c>
      <c r="P31" s="12">
        <f>O31+'Plan BWA Monate'!P31</f>
        <v>14400</v>
      </c>
      <c r="Q31" s="11">
        <f>'Plan BWA Monate'!Q31</f>
        <v>14400</v>
      </c>
      <c r="R31" s="14">
        <f t="shared" si="1"/>
        <v>4.7808764940239041E-3</v>
      </c>
      <c r="S31" s="62"/>
    </row>
    <row r="32" spans="1:19" x14ac:dyDescent="0.25">
      <c r="A32" s="62"/>
      <c r="B32" s="8" t="s">
        <v>38</v>
      </c>
      <c r="C32" s="7" t="s">
        <v>49</v>
      </c>
      <c r="D32" s="13"/>
      <c r="E32" s="12">
        <f>'Plan BWA Monate'!E32</f>
        <v>1500</v>
      </c>
      <c r="F32" s="12">
        <f>E32+'Plan BWA Monate'!F32</f>
        <v>3000</v>
      </c>
      <c r="G32" s="12">
        <f>F32+'Plan BWA Monate'!G32</f>
        <v>4500</v>
      </c>
      <c r="H32" s="12">
        <f>G32+'Plan BWA Monate'!H32</f>
        <v>6000</v>
      </c>
      <c r="I32" s="12">
        <f>H32+'Plan BWA Monate'!I32</f>
        <v>7500</v>
      </c>
      <c r="J32" s="12">
        <f>I32+'Plan BWA Monate'!J32</f>
        <v>9000</v>
      </c>
      <c r="K32" s="12">
        <f>J32+'Plan BWA Monate'!K32</f>
        <v>10500</v>
      </c>
      <c r="L32" s="12">
        <f>K32+'Plan BWA Monate'!L32</f>
        <v>12000</v>
      </c>
      <c r="M32" s="12">
        <f>L32+'Plan BWA Monate'!M32</f>
        <v>13500</v>
      </c>
      <c r="N32" s="12">
        <f>M32+'Plan BWA Monate'!N32</f>
        <v>15000</v>
      </c>
      <c r="O32" s="12">
        <f>N32+'Plan BWA Monate'!O32</f>
        <v>16500</v>
      </c>
      <c r="P32" s="12">
        <f>O32+'Plan BWA Monate'!P32</f>
        <v>18000</v>
      </c>
      <c r="Q32" s="11">
        <f>'Plan BWA Monate'!Q32</f>
        <v>18000</v>
      </c>
      <c r="R32" s="14">
        <f t="shared" si="1"/>
        <v>5.9760956175298804E-3</v>
      </c>
      <c r="S32" s="62"/>
    </row>
    <row r="33" spans="1:19" x14ac:dyDescent="0.25">
      <c r="A33" s="62"/>
      <c r="B33" s="8" t="s">
        <v>38</v>
      </c>
      <c r="C33" s="7" t="s">
        <v>55</v>
      </c>
      <c r="D33" s="13"/>
      <c r="E33" s="12">
        <f>'Plan BWA Monate'!E33</f>
        <v>2000</v>
      </c>
      <c r="F33" s="12">
        <f>E33+'Plan BWA Monate'!F33</f>
        <v>2500</v>
      </c>
      <c r="G33" s="12">
        <f>F33+'Plan BWA Monate'!G33</f>
        <v>4500</v>
      </c>
      <c r="H33" s="12">
        <f>G33+'Plan BWA Monate'!H33</f>
        <v>6500</v>
      </c>
      <c r="I33" s="12">
        <f>H33+'Plan BWA Monate'!I33</f>
        <v>8500</v>
      </c>
      <c r="J33" s="12">
        <f>I33+'Plan BWA Monate'!J33</f>
        <v>10500</v>
      </c>
      <c r="K33" s="12">
        <f>J33+'Plan BWA Monate'!K33</f>
        <v>12500</v>
      </c>
      <c r="L33" s="12">
        <f>K33+'Plan BWA Monate'!L33</f>
        <v>14500</v>
      </c>
      <c r="M33" s="12">
        <f>L33+'Plan BWA Monate'!M33</f>
        <v>16500</v>
      </c>
      <c r="N33" s="12">
        <f>M33+'Plan BWA Monate'!N33</f>
        <v>18500</v>
      </c>
      <c r="O33" s="12">
        <f>N33+'Plan BWA Monate'!O33</f>
        <v>20500</v>
      </c>
      <c r="P33" s="12">
        <f>O33+'Plan BWA Monate'!P33</f>
        <v>22500</v>
      </c>
      <c r="Q33" s="11">
        <f>'Plan BWA Monate'!Q33</f>
        <v>22500</v>
      </c>
      <c r="R33" s="14">
        <f t="shared" si="1"/>
        <v>7.4701195219123509E-3</v>
      </c>
      <c r="S33" s="62"/>
    </row>
    <row r="34" spans="1:19" x14ac:dyDescent="0.25">
      <c r="A34" s="62"/>
      <c r="B34" s="8" t="s">
        <v>38</v>
      </c>
      <c r="C34" s="7" t="s">
        <v>50</v>
      </c>
      <c r="D34" s="13"/>
      <c r="E34" s="12">
        <f>'Plan BWA Monate'!E34</f>
        <v>1980</v>
      </c>
      <c r="F34" s="12">
        <f>E34+'Plan BWA Monate'!F34</f>
        <v>3960</v>
      </c>
      <c r="G34" s="12">
        <f>F34+'Plan BWA Monate'!G34</f>
        <v>5940</v>
      </c>
      <c r="H34" s="12">
        <f>G34+'Plan BWA Monate'!H34</f>
        <v>7920</v>
      </c>
      <c r="I34" s="12">
        <f>H34+'Plan BWA Monate'!I34</f>
        <v>9900</v>
      </c>
      <c r="J34" s="12">
        <f>I34+'Plan BWA Monate'!J34</f>
        <v>11880</v>
      </c>
      <c r="K34" s="12">
        <f>J34+'Plan BWA Monate'!K34</f>
        <v>13860</v>
      </c>
      <c r="L34" s="12">
        <f>K34+'Plan BWA Monate'!L34</f>
        <v>15840</v>
      </c>
      <c r="M34" s="12">
        <f>L34+'Plan BWA Monate'!M34</f>
        <v>17820</v>
      </c>
      <c r="N34" s="12">
        <f>M34+'Plan BWA Monate'!N34</f>
        <v>19800</v>
      </c>
      <c r="O34" s="12">
        <f>N34+'Plan BWA Monate'!O34</f>
        <v>21780</v>
      </c>
      <c r="P34" s="12">
        <f>O34+'Plan BWA Monate'!P34</f>
        <v>23760</v>
      </c>
      <c r="Q34" s="11">
        <f>'Plan BWA Monate'!Q34</f>
        <v>23760</v>
      </c>
      <c r="R34" s="14">
        <f t="shared" si="1"/>
        <v>7.8884462151394431E-3</v>
      </c>
      <c r="S34" s="62"/>
    </row>
    <row r="35" spans="1:19" x14ac:dyDescent="0.25">
      <c r="A35" s="62"/>
      <c r="B35" s="8" t="s">
        <v>44</v>
      </c>
      <c r="C35" s="6" t="s">
        <v>69</v>
      </c>
      <c r="D35" s="13"/>
      <c r="E35" s="11">
        <f>'Plan BWA Monate'!E35</f>
        <v>98430</v>
      </c>
      <c r="F35" s="11">
        <f>E35+'Plan BWA Monate'!F35</f>
        <v>193360</v>
      </c>
      <c r="G35" s="11">
        <f>F35+'Plan BWA Monate'!G35</f>
        <v>291790</v>
      </c>
      <c r="H35" s="11">
        <f>G35+'Plan BWA Monate'!H35</f>
        <v>390220</v>
      </c>
      <c r="I35" s="11">
        <f>H35+'Plan BWA Monate'!I35</f>
        <v>488650</v>
      </c>
      <c r="J35" s="11">
        <f>I35+'Plan BWA Monate'!J35</f>
        <v>587080</v>
      </c>
      <c r="K35" s="11">
        <f>J35+'Plan BWA Monate'!K35</f>
        <v>685510</v>
      </c>
      <c r="L35" s="11">
        <f>K35+'Plan BWA Monate'!L35</f>
        <v>783940</v>
      </c>
      <c r="M35" s="11">
        <f>L35+'Plan BWA Monate'!M35</f>
        <v>882370</v>
      </c>
      <c r="N35" s="11">
        <f>M35+'Plan BWA Monate'!N35</f>
        <v>980800</v>
      </c>
      <c r="O35" s="11">
        <f>N35+'Plan BWA Monate'!O35</f>
        <v>1079230</v>
      </c>
      <c r="P35" s="11">
        <f>O35+'Plan BWA Monate'!P35</f>
        <v>1177660</v>
      </c>
      <c r="Q35" s="11">
        <f>'Plan BWA Monate'!Q35</f>
        <v>1177660</v>
      </c>
      <c r="R35" s="14">
        <f t="shared" si="1"/>
        <v>0.39098937583001325</v>
      </c>
      <c r="S35" s="62"/>
    </row>
    <row r="36" spans="1:19" x14ac:dyDescent="0.25">
      <c r="A36" s="62"/>
      <c r="B36" s="3"/>
      <c r="C36" s="7"/>
      <c r="D36" s="13"/>
      <c r="E36" s="12"/>
      <c r="F36" s="12"/>
      <c r="G36" s="12"/>
      <c r="H36" s="12"/>
      <c r="I36" s="12"/>
      <c r="J36" s="12"/>
      <c r="K36" s="12"/>
      <c r="L36" s="12"/>
      <c r="M36" s="12"/>
      <c r="N36" s="12"/>
      <c r="O36" s="12"/>
      <c r="P36" s="12"/>
      <c r="Q36" s="6"/>
      <c r="R36" s="14"/>
      <c r="S36" s="62"/>
    </row>
    <row r="37" spans="1:19" x14ac:dyDescent="0.25">
      <c r="A37" s="62"/>
      <c r="B37" s="68" t="s">
        <v>44</v>
      </c>
      <c r="C37" s="61" t="s">
        <v>51</v>
      </c>
      <c r="D37" s="60"/>
      <c r="E37" s="69">
        <f>'Plan BWA Monate'!E37</f>
        <v>33890</v>
      </c>
      <c r="F37" s="69">
        <f>E37+'Plan BWA Monate'!F37</f>
        <v>86280</v>
      </c>
      <c r="G37" s="69">
        <f>F37+'Plan BWA Monate'!G37</f>
        <v>120170</v>
      </c>
      <c r="H37" s="69">
        <f>G37+'Plan BWA Monate'!H37</f>
        <v>154060</v>
      </c>
      <c r="I37" s="69">
        <f>H37+'Plan BWA Monate'!I37</f>
        <v>187950</v>
      </c>
      <c r="J37" s="69">
        <f>I37+'Plan BWA Monate'!J37</f>
        <v>221840</v>
      </c>
      <c r="K37" s="69">
        <f>J37+'Plan BWA Monate'!K37</f>
        <v>255730</v>
      </c>
      <c r="L37" s="69">
        <f>K37+'Plan BWA Monate'!L37</f>
        <v>289620</v>
      </c>
      <c r="M37" s="69">
        <f>L37+'Plan BWA Monate'!M37</f>
        <v>323510</v>
      </c>
      <c r="N37" s="69">
        <f>M37+'Plan BWA Monate'!N37</f>
        <v>357400</v>
      </c>
      <c r="O37" s="69">
        <f>N37+'Plan BWA Monate'!O37</f>
        <v>391290</v>
      </c>
      <c r="P37" s="69">
        <f>O37+'Plan BWA Monate'!P37</f>
        <v>425180</v>
      </c>
      <c r="Q37" s="69">
        <f>'Plan BWA Monate'!Q37</f>
        <v>425180</v>
      </c>
      <c r="R37" s="70">
        <f t="shared" si="1"/>
        <v>0.14116201859229749</v>
      </c>
      <c r="S37" s="62"/>
    </row>
    <row r="38" spans="1:19" x14ac:dyDescent="0.25">
      <c r="A38" s="62"/>
      <c r="B38" s="3"/>
      <c r="C38" s="7"/>
      <c r="D38" s="13"/>
      <c r="E38" s="12"/>
      <c r="F38" s="12"/>
      <c r="G38" s="12"/>
      <c r="H38" s="12"/>
      <c r="I38" s="12"/>
      <c r="J38" s="12"/>
      <c r="K38" s="12"/>
      <c r="L38" s="12"/>
      <c r="M38" s="12"/>
      <c r="N38" s="12"/>
      <c r="O38" s="12"/>
      <c r="P38" s="12"/>
      <c r="Q38" s="6"/>
      <c r="R38" s="14"/>
      <c r="S38" s="62"/>
    </row>
    <row r="39" spans="1:19" x14ac:dyDescent="0.25">
      <c r="A39" s="62"/>
      <c r="B39" s="8" t="s">
        <v>38</v>
      </c>
      <c r="C39" s="7" t="s">
        <v>56</v>
      </c>
      <c r="D39" s="13"/>
      <c r="E39" s="12">
        <f>'Plan BWA Monate'!E39</f>
        <v>350</v>
      </c>
      <c r="F39" s="12">
        <f>E39+'Plan BWA Monate'!F39</f>
        <v>700</v>
      </c>
      <c r="G39" s="12">
        <f>F39+'Plan BWA Monate'!G39</f>
        <v>1050</v>
      </c>
      <c r="H39" s="12">
        <f>G39+'Plan BWA Monate'!H39</f>
        <v>1400</v>
      </c>
      <c r="I39" s="12">
        <f>H39+'Plan BWA Monate'!I39</f>
        <v>1750</v>
      </c>
      <c r="J39" s="12">
        <f>I39+'Plan BWA Monate'!J39</f>
        <v>2100</v>
      </c>
      <c r="K39" s="12">
        <f>J39+'Plan BWA Monate'!K39</f>
        <v>2450</v>
      </c>
      <c r="L39" s="12">
        <f>K39+'Plan BWA Monate'!L39</f>
        <v>2800</v>
      </c>
      <c r="M39" s="12">
        <f>L39+'Plan BWA Monate'!M39</f>
        <v>3150</v>
      </c>
      <c r="N39" s="12">
        <f>M39+'Plan BWA Monate'!N39</f>
        <v>3500</v>
      </c>
      <c r="O39" s="12">
        <f>N39+'Plan BWA Monate'!O39</f>
        <v>3850</v>
      </c>
      <c r="P39" s="12">
        <f>O39+'Plan BWA Monate'!P39</f>
        <v>4200</v>
      </c>
      <c r="Q39" s="11">
        <f>'Plan BWA Monate'!Q39</f>
        <v>4200</v>
      </c>
      <c r="R39" s="14">
        <f t="shared" si="1"/>
        <v>1.3944223107569722E-3</v>
      </c>
      <c r="S39" s="62"/>
    </row>
    <row r="40" spans="1:19" x14ac:dyDescent="0.25">
      <c r="A40" s="62"/>
      <c r="B40" s="8" t="s">
        <v>38</v>
      </c>
      <c r="C40" s="7" t="s">
        <v>58</v>
      </c>
      <c r="D40" s="13"/>
      <c r="E40" s="12">
        <f>'Plan BWA Monate'!E40</f>
        <v>100</v>
      </c>
      <c r="F40" s="12">
        <f>E40+'Plan BWA Monate'!F40</f>
        <v>200</v>
      </c>
      <c r="G40" s="12">
        <f>F40+'Plan BWA Monate'!G40</f>
        <v>300</v>
      </c>
      <c r="H40" s="12">
        <f>G40+'Plan BWA Monate'!H40</f>
        <v>400</v>
      </c>
      <c r="I40" s="12">
        <f>H40+'Plan BWA Monate'!I40</f>
        <v>500</v>
      </c>
      <c r="J40" s="12">
        <f>I40+'Plan BWA Monate'!J40</f>
        <v>600</v>
      </c>
      <c r="K40" s="12">
        <f>J40+'Plan BWA Monate'!K40</f>
        <v>700</v>
      </c>
      <c r="L40" s="12">
        <f>K40+'Plan BWA Monate'!L40</f>
        <v>800</v>
      </c>
      <c r="M40" s="12">
        <f>L40+'Plan BWA Monate'!M40</f>
        <v>900</v>
      </c>
      <c r="N40" s="12">
        <f>M40+'Plan BWA Monate'!N40</f>
        <v>1000</v>
      </c>
      <c r="O40" s="12">
        <f>N40+'Plan BWA Monate'!O40</f>
        <v>1100</v>
      </c>
      <c r="P40" s="12">
        <f>O40+'Plan BWA Monate'!P40</f>
        <v>1200</v>
      </c>
      <c r="Q40" s="11">
        <f>'Plan BWA Monate'!Q40</f>
        <v>1200</v>
      </c>
      <c r="R40" s="14">
        <f t="shared" si="1"/>
        <v>3.9840637450199205E-4</v>
      </c>
      <c r="S40" s="62"/>
    </row>
    <row r="41" spans="1:19" x14ac:dyDescent="0.25">
      <c r="A41" s="62"/>
      <c r="B41" s="8" t="s">
        <v>44</v>
      </c>
      <c r="C41" s="6" t="s">
        <v>70</v>
      </c>
      <c r="D41" s="13"/>
      <c r="E41" s="11">
        <f>'Plan BWA Monate'!E41</f>
        <v>450</v>
      </c>
      <c r="F41" s="11">
        <f>E41+'Plan BWA Monate'!F41</f>
        <v>900</v>
      </c>
      <c r="G41" s="11">
        <f>F41+'Plan BWA Monate'!G41</f>
        <v>1350</v>
      </c>
      <c r="H41" s="11">
        <f>G41+'Plan BWA Monate'!H41</f>
        <v>1800</v>
      </c>
      <c r="I41" s="11">
        <f>H41+'Plan BWA Monate'!I41</f>
        <v>2250</v>
      </c>
      <c r="J41" s="11">
        <f>I41+'Plan BWA Monate'!J41</f>
        <v>2700</v>
      </c>
      <c r="K41" s="11">
        <f>J41+'Plan BWA Monate'!K41</f>
        <v>3150</v>
      </c>
      <c r="L41" s="11">
        <f>K41+'Plan BWA Monate'!L41</f>
        <v>3600</v>
      </c>
      <c r="M41" s="11">
        <f>L41+'Plan BWA Monate'!M41</f>
        <v>4050</v>
      </c>
      <c r="N41" s="11">
        <f>M41+'Plan BWA Monate'!N41</f>
        <v>4500</v>
      </c>
      <c r="O41" s="11">
        <f>N41+'Plan BWA Monate'!O41</f>
        <v>4950</v>
      </c>
      <c r="P41" s="11">
        <f>O41+'Plan BWA Monate'!P41</f>
        <v>5400</v>
      </c>
      <c r="Q41" s="11">
        <f>'Plan BWA Monate'!Q41</f>
        <v>5400</v>
      </c>
      <c r="R41" s="14">
        <f t="shared" si="1"/>
        <v>1.7928286852589642E-3</v>
      </c>
      <c r="S41" s="62"/>
    </row>
    <row r="42" spans="1:19" x14ac:dyDescent="0.25">
      <c r="A42" s="62"/>
      <c r="B42" s="3"/>
      <c r="C42" s="7"/>
      <c r="D42" s="13"/>
      <c r="E42" s="12"/>
      <c r="F42" s="12"/>
      <c r="G42" s="12"/>
      <c r="H42" s="12"/>
      <c r="I42" s="12"/>
      <c r="J42" s="12"/>
      <c r="K42" s="12"/>
      <c r="L42" s="12"/>
      <c r="M42" s="12"/>
      <c r="N42" s="12"/>
      <c r="O42" s="12"/>
      <c r="P42" s="12"/>
      <c r="Q42" s="6"/>
      <c r="R42" s="14"/>
      <c r="S42" s="62"/>
    </row>
    <row r="43" spans="1:19" x14ac:dyDescent="0.25">
      <c r="A43" s="62"/>
      <c r="B43" s="8" t="s">
        <v>36</v>
      </c>
      <c r="C43" s="7" t="s">
        <v>57</v>
      </c>
      <c r="D43" s="13"/>
      <c r="E43" s="12">
        <f>'Plan BWA Monate'!E43</f>
        <v>25</v>
      </c>
      <c r="F43" s="12">
        <f>E43+'Plan BWA Monate'!F43</f>
        <v>50</v>
      </c>
      <c r="G43" s="12">
        <f>F43+'Plan BWA Monate'!G43</f>
        <v>75</v>
      </c>
      <c r="H43" s="12">
        <f>G43+'Plan BWA Monate'!H43</f>
        <v>100</v>
      </c>
      <c r="I43" s="12">
        <f>H43+'Plan BWA Monate'!I43</f>
        <v>125</v>
      </c>
      <c r="J43" s="12">
        <f>I43+'Plan BWA Monate'!J43</f>
        <v>150</v>
      </c>
      <c r="K43" s="12">
        <f>J43+'Plan BWA Monate'!K43</f>
        <v>175</v>
      </c>
      <c r="L43" s="12">
        <f>K43+'Plan BWA Monate'!L43</f>
        <v>200</v>
      </c>
      <c r="M43" s="12">
        <f>L43+'Plan BWA Monate'!M43</f>
        <v>225</v>
      </c>
      <c r="N43" s="12">
        <f>M43+'Plan BWA Monate'!N43</f>
        <v>250</v>
      </c>
      <c r="O43" s="12">
        <f>N43+'Plan BWA Monate'!O43</f>
        <v>275</v>
      </c>
      <c r="P43" s="12">
        <f>O43+'Plan BWA Monate'!P43</f>
        <v>300</v>
      </c>
      <c r="Q43" s="11">
        <f>'Plan BWA Monate'!Q43</f>
        <v>300</v>
      </c>
      <c r="R43" s="14">
        <f t="shared" si="1"/>
        <v>9.9601593625498012E-5</v>
      </c>
      <c r="S43" s="62"/>
    </row>
    <row r="44" spans="1:19" x14ac:dyDescent="0.25">
      <c r="A44" s="62"/>
      <c r="B44" s="8" t="s">
        <v>36</v>
      </c>
      <c r="C44" s="7" t="s">
        <v>59</v>
      </c>
      <c r="D44" s="13"/>
      <c r="E44" s="12">
        <f>'Plan BWA Monate'!E44</f>
        <v>120</v>
      </c>
      <c r="F44" s="12">
        <f>E44+'Plan BWA Monate'!F44</f>
        <v>240</v>
      </c>
      <c r="G44" s="12">
        <f>F44+'Plan BWA Monate'!G44</f>
        <v>360</v>
      </c>
      <c r="H44" s="12">
        <f>G44+'Plan BWA Monate'!H44</f>
        <v>480</v>
      </c>
      <c r="I44" s="12">
        <f>H44+'Plan BWA Monate'!I44</f>
        <v>600</v>
      </c>
      <c r="J44" s="12">
        <f>I44+'Plan BWA Monate'!J44</f>
        <v>720</v>
      </c>
      <c r="K44" s="12">
        <f>J44+'Plan BWA Monate'!K44</f>
        <v>840</v>
      </c>
      <c r="L44" s="12">
        <f>K44+'Plan BWA Monate'!L44</f>
        <v>960</v>
      </c>
      <c r="M44" s="12">
        <f>L44+'Plan BWA Monate'!M44</f>
        <v>1080</v>
      </c>
      <c r="N44" s="12">
        <f>M44+'Plan BWA Monate'!N44</f>
        <v>1200</v>
      </c>
      <c r="O44" s="12">
        <f>N44+'Plan BWA Monate'!O44</f>
        <v>1320</v>
      </c>
      <c r="P44" s="12">
        <f>O44+'Plan BWA Monate'!P44</f>
        <v>1440</v>
      </c>
      <c r="Q44" s="11">
        <f>'Plan BWA Monate'!Q44</f>
        <v>1440</v>
      </c>
      <c r="R44" s="14">
        <f t="shared" si="1"/>
        <v>4.7808764940239046E-4</v>
      </c>
      <c r="S44" s="62"/>
    </row>
    <row r="45" spans="1:19" x14ac:dyDescent="0.25">
      <c r="A45" s="62"/>
      <c r="B45" s="8" t="s">
        <v>36</v>
      </c>
      <c r="C45" s="7" t="s">
        <v>60</v>
      </c>
      <c r="D45" s="13"/>
      <c r="E45" s="12">
        <f>'Plan BWA Monate'!E45</f>
        <v>0</v>
      </c>
      <c r="F45" s="12">
        <f>E45+'Plan BWA Monate'!F45</f>
        <v>0</v>
      </c>
      <c r="G45" s="12">
        <f>F45+'Plan BWA Monate'!G45</f>
        <v>0</v>
      </c>
      <c r="H45" s="12">
        <f>G45+'Plan BWA Monate'!H45</f>
        <v>0</v>
      </c>
      <c r="I45" s="12">
        <f>H45+'Plan BWA Monate'!I45</f>
        <v>0</v>
      </c>
      <c r="J45" s="12">
        <f>I45+'Plan BWA Monate'!J45</f>
        <v>0</v>
      </c>
      <c r="K45" s="12">
        <f>J45+'Plan BWA Monate'!K45</f>
        <v>0</v>
      </c>
      <c r="L45" s="12">
        <f>K45+'Plan BWA Monate'!L45</f>
        <v>0</v>
      </c>
      <c r="M45" s="12">
        <f>L45+'Plan BWA Monate'!M45</f>
        <v>0</v>
      </c>
      <c r="N45" s="12">
        <f>M45+'Plan BWA Monate'!N45</f>
        <v>0</v>
      </c>
      <c r="O45" s="12">
        <f>N45+'Plan BWA Monate'!O45</f>
        <v>0</v>
      </c>
      <c r="P45" s="12">
        <f>O45+'Plan BWA Monate'!P45</f>
        <v>0</v>
      </c>
      <c r="Q45" s="6"/>
      <c r="R45" s="14"/>
      <c r="S45" s="62"/>
    </row>
    <row r="46" spans="1:19" x14ac:dyDescent="0.25">
      <c r="A46" s="62"/>
      <c r="B46" s="8" t="s">
        <v>44</v>
      </c>
      <c r="C46" s="6" t="s">
        <v>71</v>
      </c>
      <c r="D46" s="13"/>
      <c r="E46" s="11">
        <f>'Plan BWA Monate'!E46</f>
        <v>145</v>
      </c>
      <c r="F46" s="11">
        <f>E46+'Plan BWA Monate'!F46</f>
        <v>290</v>
      </c>
      <c r="G46" s="11">
        <f>F46+'Plan BWA Monate'!G46</f>
        <v>435</v>
      </c>
      <c r="H46" s="11">
        <f>G46+'Plan BWA Monate'!H46</f>
        <v>580</v>
      </c>
      <c r="I46" s="11">
        <f>H46+'Plan BWA Monate'!I46</f>
        <v>725</v>
      </c>
      <c r="J46" s="11">
        <f>I46+'Plan BWA Monate'!J46</f>
        <v>870</v>
      </c>
      <c r="K46" s="11">
        <f>J46+'Plan BWA Monate'!K46</f>
        <v>1015</v>
      </c>
      <c r="L46" s="11">
        <f>K46+'Plan BWA Monate'!L46</f>
        <v>1160</v>
      </c>
      <c r="M46" s="11">
        <f>L46+'Plan BWA Monate'!M46</f>
        <v>1305</v>
      </c>
      <c r="N46" s="11">
        <f>M46+'Plan BWA Monate'!N46</f>
        <v>1450</v>
      </c>
      <c r="O46" s="11">
        <f>N46+'Plan BWA Monate'!O46</f>
        <v>1595</v>
      </c>
      <c r="P46" s="11">
        <f>O46+'Plan BWA Monate'!P46</f>
        <v>1740</v>
      </c>
      <c r="Q46" s="11">
        <f>'Plan BWA Monate'!Q46</f>
        <v>1740</v>
      </c>
      <c r="R46" s="14">
        <f t="shared" si="1"/>
        <v>5.7768924302788844E-4</v>
      </c>
      <c r="S46" s="62"/>
    </row>
    <row r="47" spans="1:19" x14ac:dyDescent="0.25">
      <c r="A47" s="62"/>
      <c r="B47" s="3"/>
      <c r="C47" s="7"/>
      <c r="D47" s="13"/>
      <c r="E47" s="12"/>
      <c r="F47" s="12"/>
      <c r="G47" s="12"/>
      <c r="H47" s="12"/>
      <c r="I47" s="12"/>
      <c r="J47" s="12"/>
      <c r="K47" s="12"/>
      <c r="L47" s="12"/>
      <c r="M47" s="12"/>
      <c r="N47" s="12"/>
      <c r="O47" s="12"/>
      <c r="P47" s="12"/>
      <c r="Q47" s="6"/>
      <c r="R47" s="14"/>
      <c r="S47" s="62"/>
    </row>
    <row r="48" spans="1:19" x14ac:dyDescent="0.25">
      <c r="A48" s="62"/>
      <c r="B48" s="68" t="s">
        <v>44</v>
      </c>
      <c r="C48" s="61" t="s">
        <v>61</v>
      </c>
      <c r="D48" s="60"/>
      <c r="E48" s="69">
        <f>'Plan BWA Monate'!E48</f>
        <v>33585</v>
      </c>
      <c r="F48" s="69">
        <f>E48+'Plan BWA Monate'!F48</f>
        <v>85670</v>
      </c>
      <c r="G48" s="69">
        <f>F48+'Plan BWA Monate'!G48</f>
        <v>119255</v>
      </c>
      <c r="H48" s="69">
        <f>G48+'Plan BWA Monate'!H48</f>
        <v>152840</v>
      </c>
      <c r="I48" s="69">
        <f>H48+'Plan BWA Monate'!I48</f>
        <v>186425</v>
      </c>
      <c r="J48" s="69">
        <f>I48+'Plan BWA Monate'!J48</f>
        <v>220010</v>
      </c>
      <c r="K48" s="69">
        <f>J48+'Plan BWA Monate'!K48</f>
        <v>253595</v>
      </c>
      <c r="L48" s="69">
        <f>K48+'Plan BWA Monate'!L48</f>
        <v>287180</v>
      </c>
      <c r="M48" s="69">
        <f>L48+'Plan BWA Monate'!M48</f>
        <v>320765</v>
      </c>
      <c r="N48" s="69">
        <f>M48+'Plan BWA Monate'!N48</f>
        <v>354350</v>
      </c>
      <c r="O48" s="69">
        <f>N48+'Plan BWA Monate'!O48</f>
        <v>387935</v>
      </c>
      <c r="P48" s="69">
        <f>O48+'Plan BWA Monate'!P48</f>
        <v>421520</v>
      </c>
      <c r="Q48" s="69">
        <f>'Plan BWA Monate'!Q48</f>
        <v>421520</v>
      </c>
      <c r="R48" s="70">
        <f t="shared" si="1"/>
        <v>0.1399468791500664</v>
      </c>
      <c r="S48" s="62"/>
    </row>
    <row r="49" spans="1:19" x14ac:dyDescent="0.25">
      <c r="A49" s="62"/>
      <c r="B49" s="3"/>
      <c r="C49" s="7"/>
      <c r="D49" s="13"/>
      <c r="E49" s="12"/>
      <c r="F49" s="12"/>
      <c r="G49" s="12"/>
      <c r="H49" s="12"/>
      <c r="I49" s="12"/>
      <c r="J49" s="12"/>
      <c r="K49" s="12"/>
      <c r="L49" s="12"/>
      <c r="M49" s="12"/>
      <c r="N49" s="12"/>
      <c r="O49" s="12"/>
      <c r="P49" s="12"/>
      <c r="Q49" s="6"/>
      <c r="R49" s="14"/>
      <c r="S49" s="62"/>
    </row>
    <row r="50" spans="1:19" x14ac:dyDescent="0.25">
      <c r="A50" s="62"/>
      <c r="B50" s="8" t="s">
        <v>38</v>
      </c>
      <c r="C50" s="7" t="s">
        <v>62</v>
      </c>
      <c r="D50" s="13"/>
      <c r="E50" s="12">
        <f>'Plan BWA Monate'!E50</f>
        <v>8396.25</v>
      </c>
      <c r="F50" s="12">
        <f>E50+'Plan BWA Monate'!F50</f>
        <v>21417.5</v>
      </c>
      <c r="G50" s="12">
        <f>F50+'Plan BWA Monate'!G50</f>
        <v>29813.75</v>
      </c>
      <c r="H50" s="12">
        <f>G50+'Plan BWA Monate'!H50</f>
        <v>38210</v>
      </c>
      <c r="I50" s="12">
        <f>H50+'Plan BWA Monate'!I50</f>
        <v>46606.25</v>
      </c>
      <c r="J50" s="12">
        <f>I50+'Plan BWA Monate'!J50</f>
        <v>55002.5</v>
      </c>
      <c r="K50" s="12">
        <f>J50+'Plan BWA Monate'!K50</f>
        <v>63398.75</v>
      </c>
      <c r="L50" s="12">
        <f>K50+'Plan BWA Monate'!L50</f>
        <v>71795</v>
      </c>
      <c r="M50" s="12">
        <f>L50+'Plan BWA Monate'!M50</f>
        <v>80191.25</v>
      </c>
      <c r="N50" s="12">
        <f>M50+'Plan BWA Monate'!N50</f>
        <v>88587.5</v>
      </c>
      <c r="O50" s="12">
        <f>N50+'Plan BWA Monate'!O50</f>
        <v>96983.75</v>
      </c>
      <c r="P50" s="12">
        <f>O50+'Plan BWA Monate'!P50</f>
        <v>105380</v>
      </c>
      <c r="Q50" s="11">
        <f>'Plan BWA Monate'!Q50</f>
        <v>105380</v>
      </c>
      <c r="R50" s="14">
        <f t="shared" si="1"/>
        <v>3.49867197875166E-2</v>
      </c>
      <c r="S50" s="62"/>
    </row>
    <row r="51" spans="1:19" x14ac:dyDescent="0.25">
      <c r="A51" s="62"/>
      <c r="B51" s="3"/>
      <c r="C51" s="7"/>
      <c r="D51" s="13"/>
      <c r="E51" s="12"/>
      <c r="F51" s="12"/>
      <c r="G51" s="12"/>
      <c r="H51" s="12"/>
      <c r="I51" s="12"/>
      <c r="J51" s="12"/>
      <c r="K51" s="12"/>
      <c r="L51" s="12"/>
      <c r="M51" s="12"/>
      <c r="N51" s="12"/>
      <c r="O51" s="12"/>
      <c r="P51" s="12"/>
      <c r="Q51" s="6"/>
      <c r="R51" s="14"/>
      <c r="S51" s="62"/>
    </row>
    <row r="52" spans="1:19" x14ac:dyDescent="0.25">
      <c r="A52" s="62"/>
      <c r="B52" s="8" t="s">
        <v>44</v>
      </c>
      <c r="C52" s="6" t="s">
        <v>63</v>
      </c>
      <c r="D52" s="13"/>
      <c r="E52" s="11">
        <f>'Plan BWA Monate'!E52</f>
        <v>25188.75</v>
      </c>
      <c r="F52" s="11">
        <f>E52+'Plan BWA Monate'!F52</f>
        <v>64252.5</v>
      </c>
      <c r="G52" s="11">
        <f>F52+'Plan BWA Monate'!G52</f>
        <v>89441.25</v>
      </c>
      <c r="H52" s="11">
        <f>G52+'Plan BWA Monate'!H52</f>
        <v>114630</v>
      </c>
      <c r="I52" s="11">
        <f>H52+'Plan BWA Monate'!I52</f>
        <v>139818.75</v>
      </c>
      <c r="J52" s="11">
        <f>I52+'Plan BWA Monate'!J52</f>
        <v>165007.5</v>
      </c>
      <c r="K52" s="11">
        <f>J52+'Plan BWA Monate'!K52</f>
        <v>190196.25</v>
      </c>
      <c r="L52" s="11">
        <f>K52+'Plan BWA Monate'!L52</f>
        <v>215385</v>
      </c>
      <c r="M52" s="11">
        <f>L52+'Plan BWA Monate'!M52</f>
        <v>240573.75</v>
      </c>
      <c r="N52" s="11">
        <f>M52+'Plan BWA Monate'!N52</f>
        <v>265762.5</v>
      </c>
      <c r="O52" s="11">
        <f>N52+'Plan BWA Monate'!O52</f>
        <v>290951.25</v>
      </c>
      <c r="P52" s="11">
        <f>O52+'Plan BWA Monate'!P52</f>
        <v>316140</v>
      </c>
      <c r="Q52" s="11">
        <f>'Plan BWA Monate'!Q52</f>
        <v>316140</v>
      </c>
      <c r="R52" s="14">
        <f t="shared" si="1"/>
        <v>0.10496015936254981</v>
      </c>
      <c r="S52" s="62"/>
    </row>
    <row r="53" spans="1:19" x14ac:dyDescent="0.25">
      <c r="A53" s="62"/>
      <c r="B53" s="3"/>
      <c r="C53" s="7"/>
      <c r="D53" s="13"/>
      <c r="E53" s="12"/>
      <c r="F53" s="12"/>
      <c r="G53" s="12"/>
      <c r="H53" s="12"/>
      <c r="I53" s="12"/>
      <c r="J53" s="12"/>
      <c r="K53" s="12"/>
      <c r="L53" s="12"/>
      <c r="M53" s="12"/>
      <c r="N53" s="12"/>
      <c r="O53" s="12"/>
      <c r="P53" s="12"/>
      <c r="Q53" s="6"/>
      <c r="R53" s="14"/>
      <c r="S53" s="62"/>
    </row>
    <row r="54" spans="1:19" x14ac:dyDescent="0.25">
      <c r="A54" s="62"/>
      <c r="B54" s="10" t="s">
        <v>64</v>
      </c>
      <c r="C54" s="6" t="s">
        <v>65</v>
      </c>
      <c r="D54" s="13"/>
      <c r="E54" s="11">
        <f>'Plan BWA Monate'!E54</f>
        <v>25188.75</v>
      </c>
      <c r="F54" s="11">
        <f>'Plan BWA Monate'!F54</f>
        <v>64252.5</v>
      </c>
      <c r="G54" s="11">
        <f>'Plan BWA Monate'!G54</f>
        <v>89441.25</v>
      </c>
      <c r="H54" s="11">
        <f>'Plan BWA Monate'!H54</f>
        <v>114630</v>
      </c>
      <c r="I54" s="11">
        <f>'Plan BWA Monate'!I54</f>
        <v>139818.75</v>
      </c>
      <c r="J54" s="11">
        <f>'Plan BWA Monate'!J54</f>
        <v>165007.5</v>
      </c>
      <c r="K54" s="11">
        <f>'Plan BWA Monate'!K54</f>
        <v>190196.25</v>
      </c>
      <c r="L54" s="11">
        <f>'Plan BWA Monate'!L54</f>
        <v>215385</v>
      </c>
      <c r="M54" s="11">
        <f>'Plan BWA Monate'!M54</f>
        <v>240573.75</v>
      </c>
      <c r="N54" s="11">
        <f>'Plan BWA Monate'!N54</f>
        <v>265762.5</v>
      </c>
      <c r="O54" s="11">
        <f>'Plan BWA Monate'!O54</f>
        <v>290951.25</v>
      </c>
      <c r="P54" s="11">
        <f>'Plan BWA Monate'!P54</f>
        <v>316140</v>
      </c>
      <c r="Q54" s="17">
        <f>'Plan BWA Monate'!Q54</f>
        <v>316140</v>
      </c>
      <c r="R54" s="14">
        <f t="shared" si="1"/>
        <v>0.10496015936254981</v>
      </c>
      <c r="S54" s="62"/>
    </row>
    <row r="55" spans="1:19" x14ac:dyDescent="0.25">
      <c r="A55" s="62"/>
      <c r="B55" s="3"/>
      <c r="C55" s="7"/>
      <c r="D55" s="13"/>
      <c r="E55" s="13"/>
      <c r="F55" s="13"/>
      <c r="G55" s="13"/>
      <c r="H55" s="13"/>
      <c r="I55" s="13"/>
      <c r="J55" s="13"/>
      <c r="K55" s="13"/>
      <c r="L55" s="13"/>
      <c r="M55" s="13"/>
      <c r="N55" s="13"/>
      <c r="O55" s="13"/>
      <c r="P55" s="13"/>
      <c r="Q55" s="6"/>
      <c r="R55" s="13"/>
      <c r="S55" s="62"/>
    </row>
    <row r="56" spans="1:19" x14ac:dyDescent="0.25">
      <c r="A56" s="62"/>
      <c r="B56" s="3"/>
      <c r="C56" s="7"/>
      <c r="D56" s="13"/>
      <c r="E56" s="13"/>
      <c r="F56" s="13"/>
      <c r="G56" s="13"/>
      <c r="H56" s="13"/>
      <c r="I56" s="13"/>
      <c r="J56" s="13"/>
      <c r="K56" s="13"/>
      <c r="L56" s="13"/>
      <c r="M56" s="13"/>
      <c r="N56" s="13"/>
      <c r="O56" s="13"/>
      <c r="P56" s="13"/>
      <c r="Q56" s="6"/>
      <c r="R56" s="13"/>
      <c r="S56" s="62"/>
    </row>
    <row r="57" spans="1:19" x14ac:dyDescent="0.25">
      <c r="A57" s="62"/>
      <c r="B57" s="3"/>
      <c r="C57" s="20" t="s">
        <v>84</v>
      </c>
      <c r="D57" s="13"/>
      <c r="E57" s="13">
        <f>'Plan BWA Monate'!E57</f>
        <v>20</v>
      </c>
      <c r="F57" s="13">
        <f>E57+'Plan BWA Monate'!F57</f>
        <v>40</v>
      </c>
      <c r="G57" s="13">
        <f>F57+'Plan BWA Monate'!G57</f>
        <v>63</v>
      </c>
      <c r="H57" s="13">
        <f>G57+'Plan BWA Monate'!H57</f>
        <v>82</v>
      </c>
      <c r="I57" s="13">
        <f>H57+'Plan BWA Monate'!I57</f>
        <v>103</v>
      </c>
      <c r="J57" s="13">
        <f>I57+'Plan BWA Monate'!J57</f>
        <v>123</v>
      </c>
      <c r="K57" s="13">
        <f>J57+'Plan BWA Monate'!K57</f>
        <v>144</v>
      </c>
      <c r="L57" s="13">
        <f>K57+'Plan BWA Monate'!L57</f>
        <v>166</v>
      </c>
      <c r="M57" s="13">
        <f>L57+'Plan BWA Monate'!M57</f>
        <v>188</v>
      </c>
      <c r="N57" s="13">
        <f>M57+'Plan BWA Monate'!N57</f>
        <v>208</v>
      </c>
      <c r="O57" s="13">
        <f>N57+'Plan BWA Monate'!O57</f>
        <v>229</v>
      </c>
      <c r="P57" s="13">
        <f>O57+'Plan BWA Monate'!P57</f>
        <v>250</v>
      </c>
      <c r="Q57" s="11">
        <f>'Plan BWA Monate'!Q57</f>
        <v>250</v>
      </c>
      <c r="R57" s="13"/>
      <c r="S57" s="62"/>
    </row>
    <row r="58" spans="1:19" x14ac:dyDescent="0.25">
      <c r="A58" s="62"/>
      <c r="B58" s="3"/>
      <c r="C58" s="20"/>
      <c r="D58" s="13"/>
      <c r="E58" s="13"/>
      <c r="F58" s="13"/>
      <c r="G58" s="13"/>
      <c r="H58" s="13"/>
      <c r="I58" s="13"/>
      <c r="J58" s="13"/>
      <c r="K58" s="13"/>
      <c r="L58" s="13"/>
      <c r="M58" s="13"/>
      <c r="N58" s="13"/>
      <c r="O58" s="13"/>
      <c r="P58" s="13"/>
      <c r="Q58" s="6"/>
      <c r="R58" s="13"/>
      <c r="S58" s="62"/>
    </row>
    <row r="59" spans="1:19" x14ac:dyDescent="0.25">
      <c r="A59" s="62"/>
      <c r="B59" s="3"/>
      <c r="C59" s="20" t="s">
        <v>85</v>
      </c>
      <c r="D59" s="13"/>
      <c r="E59" s="13">
        <f>'Plan BWA Monate'!E59</f>
        <v>1</v>
      </c>
      <c r="F59" s="13">
        <f>E59+'Plan BWA Monate'!F59</f>
        <v>1</v>
      </c>
      <c r="G59" s="13">
        <f>F59+'Plan BWA Monate'!G59</f>
        <v>1</v>
      </c>
      <c r="H59" s="13">
        <f>G59+'Plan BWA Monate'!H59</f>
        <v>3</v>
      </c>
      <c r="I59" s="13">
        <f>H59+'Plan BWA Monate'!I59</f>
        <v>4</v>
      </c>
      <c r="J59" s="13">
        <f>I59+'Plan BWA Monate'!J59</f>
        <v>6</v>
      </c>
      <c r="K59" s="13">
        <f>J59+'Plan BWA Monate'!K59</f>
        <v>6</v>
      </c>
      <c r="L59" s="13">
        <f>K59+'Plan BWA Monate'!L59</f>
        <v>7</v>
      </c>
      <c r="M59" s="13">
        <f>L59+'Plan BWA Monate'!M59</f>
        <v>7</v>
      </c>
      <c r="N59" s="13">
        <f>M59+'Plan BWA Monate'!N59</f>
        <v>8</v>
      </c>
      <c r="O59" s="13">
        <f>N59+'Plan BWA Monate'!O59</f>
        <v>8</v>
      </c>
      <c r="P59" s="13">
        <f>O59+'Plan BWA Monate'!P59</f>
        <v>10</v>
      </c>
      <c r="Q59" s="11">
        <f>'Plan BWA Monate'!Q59</f>
        <v>10</v>
      </c>
      <c r="R59" s="13"/>
      <c r="S59" s="62"/>
    </row>
    <row r="60" spans="1:19" x14ac:dyDescent="0.25">
      <c r="A60" s="62"/>
      <c r="B60" s="63"/>
      <c r="C60" s="64"/>
      <c r="D60" s="62"/>
      <c r="E60" s="62"/>
      <c r="F60" s="62"/>
      <c r="G60" s="62"/>
      <c r="H60" s="62"/>
      <c r="I60" s="62"/>
      <c r="J60" s="62"/>
      <c r="K60" s="62"/>
      <c r="L60" s="62"/>
      <c r="M60" s="62"/>
      <c r="N60" s="62"/>
      <c r="O60" s="62"/>
      <c r="P60" s="62"/>
      <c r="Q60" s="65"/>
      <c r="R60" s="62"/>
      <c r="S60" s="62"/>
    </row>
  </sheetData>
  <sheetProtection password="E783" sheet="1" selectLockedCells="1"/>
  <mergeCells count="1">
    <mergeCell ref="B3:C4"/>
  </mergeCells>
  <printOptions horizontalCentered="1"/>
  <pageMargins left="0.11811023622047245" right="0.11811023622047245" top="0.23622047244094491" bottom="0.23622047244094491" header="0.11811023622047245" footer="0.11811023622047245"/>
  <pageSetup paperSize="9" scale="73" orientation="landscape" horizontalDpi="0" verticalDpi="0" r:id="rId1"/>
  <headerFooter>
    <oddFooter>&amp;LPLAN BWA Monate kumuliert&amp;CSeite: &amp;P&amp;R&amp;8Copyright by Joachim Becker Websolutions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zoomScale="90" zoomScaleNormal="90" workbookViewId="0">
      <pane xSplit="4" ySplit="7" topLeftCell="E8" activePane="bottomRight" state="frozen"/>
      <selection pane="topRight" activeCell="E1" sqref="E1"/>
      <selection pane="bottomLeft" activeCell="A8" sqref="A8"/>
      <selection pane="bottomRight"/>
    </sheetView>
  </sheetViews>
  <sheetFormatPr baseColWidth="10" defaultRowHeight="15" x14ac:dyDescent="0.25"/>
  <cols>
    <col min="1" max="1" width="1" customWidth="1"/>
    <col min="2" max="2" width="11.42578125" style="2"/>
    <col min="3" max="3" width="25.140625" style="5" customWidth="1"/>
    <col min="4" max="4" width="3.42578125" hidden="1" customWidth="1"/>
    <col min="6" max="6" width="7.5703125" style="5" customWidth="1"/>
    <col min="8" max="8" width="7.5703125" style="5" customWidth="1"/>
    <col min="10" max="10" width="7.5703125" style="5" customWidth="1"/>
    <col min="12" max="12" width="7.5703125" style="5" customWidth="1"/>
    <col min="14" max="14" width="7.5703125" style="5" customWidth="1"/>
    <col min="16" max="16" width="7.5703125" style="5" customWidth="1"/>
    <col min="18" max="18" width="7.5703125" style="5" customWidth="1"/>
    <col min="20" max="20" width="7.5703125" style="5" customWidth="1"/>
    <col min="22" max="22" width="7.5703125" style="5" customWidth="1"/>
    <col min="24" max="24" width="7.5703125" style="5" customWidth="1"/>
    <col min="26" max="26" width="7.5703125" style="5" customWidth="1"/>
    <col min="28" max="28" width="7.5703125" style="5" customWidth="1"/>
    <col min="29" max="29" width="11.42578125" style="4"/>
    <col min="31" max="31" width="1" customWidth="1"/>
  </cols>
  <sheetData>
    <row r="1" spans="1:31" ht="5.25" customHeight="1" x14ac:dyDescent="0.25">
      <c r="A1" s="62"/>
      <c r="B1" s="63"/>
      <c r="C1" s="64"/>
      <c r="D1" s="62"/>
      <c r="E1" s="62"/>
      <c r="F1" s="64"/>
      <c r="G1" s="62"/>
      <c r="H1" s="64"/>
      <c r="I1" s="62"/>
      <c r="J1" s="64"/>
      <c r="K1" s="62"/>
      <c r="L1" s="64"/>
      <c r="M1" s="62"/>
      <c r="N1" s="64"/>
      <c r="O1" s="62"/>
      <c r="P1" s="64"/>
      <c r="Q1" s="62"/>
      <c r="R1" s="64"/>
      <c r="S1" s="62"/>
      <c r="T1" s="64"/>
      <c r="U1" s="62"/>
      <c r="V1" s="64"/>
      <c r="W1" s="62"/>
      <c r="X1" s="64"/>
      <c r="Y1" s="62"/>
      <c r="Z1" s="64"/>
      <c r="AA1" s="62"/>
      <c r="AB1" s="64"/>
      <c r="AC1" s="65"/>
      <c r="AD1" s="62"/>
      <c r="AE1" s="62"/>
    </row>
    <row r="2" spans="1:31" ht="21" x14ac:dyDescent="0.35">
      <c r="A2" s="62"/>
      <c r="B2" s="66" t="str">
        <f>"Betriebswirtschaftliche Auswertung (BWA) - Standard BWA - Kurzfristige Erfolgsrechnung "&amp;E6</f>
        <v>Betriebswirtschaftliche Auswertung (BWA) - Standard BWA - Kurzfristige Erfolgsrechnung 2099</v>
      </c>
      <c r="C2" s="64"/>
      <c r="D2" s="62"/>
      <c r="E2" s="62"/>
      <c r="F2" s="64"/>
      <c r="G2" s="62"/>
      <c r="H2" s="64"/>
      <c r="I2" s="62"/>
      <c r="J2" s="64"/>
      <c r="K2" s="62"/>
      <c r="L2" s="64"/>
      <c r="M2" s="62"/>
      <c r="N2" s="67" t="s">
        <v>94</v>
      </c>
      <c r="O2" s="62"/>
      <c r="P2" s="64"/>
      <c r="Q2" s="62"/>
      <c r="R2" s="64"/>
      <c r="S2" s="62"/>
      <c r="T2" s="64"/>
      <c r="U2" s="62"/>
      <c r="V2" s="64"/>
      <c r="W2" s="62"/>
      <c r="X2" s="64"/>
      <c r="Y2" s="62"/>
      <c r="Z2" s="64"/>
      <c r="AA2" s="62"/>
      <c r="AB2" s="64"/>
      <c r="AC2" s="65"/>
      <c r="AD2" s="62"/>
      <c r="AE2" s="62"/>
    </row>
    <row r="3" spans="1:31" ht="8.25" customHeight="1" x14ac:dyDescent="0.25">
      <c r="A3" s="62"/>
      <c r="B3" s="64"/>
      <c r="C3" s="64"/>
      <c r="D3" s="62"/>
      <c r="E3" s="62"/>
      <c r="F3" s="64"/>
      <c r="G3" s="62"/>
      <c r="H3" s="64"/>
      <c r="I3" s="62"/>
      <c r="J3" s="64"/>
      <c r="K3" s="62"/>
      <c r="L3" s="64"/>
      <c r="M3" s="62"/>
      <c r="N3" s="64"/>
      <c r="O3" s="62"/>
      <c r="P3" s="64"/>
      <c r="Q3" s="62"/>
      <c r="R3" s="64"/>
      <c r="S3" s="62"/>
      <c r="T3" s="64"/>
      <c r="U3" s="62"/>
      <c r="V3" s="64"/>
      <c r="W3" s="62"/>
      <c r="X3" s="64"/>
      <c r="Y3" s="62"/>
      <c r="Z3" s="64"/>
      <c r="AA3" s="62"/>
      <c r="AB3" s="64"/>
      <c r="AC3" s="65"/>
      <c r="AD3" s="62"/>
      <c r="AE3" s="62"/>
    </row>
    <row r="4" spans="1:31" x14ac:dyDescent="0.25">
      <c r="A4" s="62"/>
      <c r="B4" s="63"/>
      <c r="C4" s="64"/>
      <c r="D4" s="62"/>
      <c r="E4" s="62"/>
      <c r="F4" s="64"/>
      <c r="G4" s="62"/>
      <c r="H4" s="64"/>
      <c r="I4" s="62"/>
      <c r="J4" s="64"/>
      <c r="K4" s="62"/>
      <c r="L4" s="64"/>
      <c r="M4" s="62"/>
      <c r="N4" s="64"/>
      <c r="O4" s="62"/>
      <c r="P4" s="64"/>
      <c r="Q4" s="62"/>
      <c r="R4" s="64"/>
      <c r="S4" s="62"/>
      <c r="T4" s="64"/>
      <c r="U4" s="62"/>
      <c r="V4" s="64"/>
      <c r="W4" s="62"/>
      <c r="X4" s="64"/>
      <c r="Y4" s="62"/>
      <c r="Z4" s="64"/>
      <c r="AA4" s="62"/>
      <c r="AB4" s="64"/>
      <c r="AC4" s="65"/>
      <c r="AD4" s="62"/>
      <c r="AE4" s="62"/>
    </row>
    <row r="5" spans="1:31" x14ac:dyDescent="0.25">
      <c r="A5" s="62"/>
      <c r="B5" s="3"/>
      <c r="C5" s="15">
        <f>'Plan BWA Monate'!C5</f>
        <v>72649</v>
      </c>
      <c r="D5" s="13"/>
      <c r="E5" s="10" t="str">
        <f>'Plan BWA Monate'!E5</f>
        <v>Jan</v>
      </c>
      <c r="F5" s="18" t="s">
        <v>73</v>
      </c>
      <c r="G5" s="10" t="str">
        <f>'Plan BWA Monate'!F5</f>
        <v>Feb</v>
      </c>
      <c r="H5" s="18" t="s">
        <v>73</v>
      </c>
      <c r="I5" s="10" t="str">
        <f>'Plan BWA Monate'!G5</f>
        <v>Mrz</v>
      </c>
      <c r="J5" s="18" t="s">
        <v>73</v>
      </c>
      <c r="K5" s="10" t="str">
        <f>'Plan BWA Monate'!H5</f>
        <v>Apr</v>
      </c>
      <c r="L5" s="18" t="s">
        <v>73</v>
      </c>
      <c r="M5" s="10" t="str">
        <f>'Plan BWA Monate'!I5</f>
        <v>Mai</v>
      </c>
      <c r="N5" s="18" t="s">
        <v>73</v>
      </c>
      <c r="O5" s="10" t="str">
        <f>'Plan BWA Monate'!J5</f>
        <v>Jun</v>
      </c>
      <c r="P5" s="18" t="s">
        <v>73</v>
      </c>
      <c r="Q5" s="10" t="str">
        <f>'Plan BWA Monate'!K5</f>
        <v>Jul</v>
      </c>
      <c r="R5" s="18" t="s">
        <v>73</v>
      </c>
      <c r="S5" s="10" t="str">
        <f>'Plan BWA Monate'!L5</f>
        <v>Aug</v>
      </c>
      <c r="T5" s="18" t="s">
        <v>73</v>
      </c>
      <c r="U5" s="10" t="str">
        <f>'Plan BWA Monate'!M5</f>
        <v>Sep</v>
      </c>
      <c r="V5" s="18" t="s">
        <v>73</v>
      </c>
      <c r="W5" s="10" t="str">
        <f>'Plan BWA Monate'!N5</f>
        <v>Okt</v>
      </c>
      <c r="X5" s="18" t="s">
        <v>73</v>
      </c>
      <c r="Y5" s="10" t="str">
        <f>'Plan BWA Monate'!O5</f>
        <v>Nov</v>
      </c>
      <c r="Z5" s="18" t="s">
        <v>73</v>
      </c>
      <c r="AA5" s="10" t="str">
        <f>'Plan BWA Monate'!P5</f>
        <v>Dez</v>
      </c>
      <c r="AB5" s="18" t="s">
        <v>73</v>
      </c>
      <c r="AC5" s="10" t="s">
        <v>72</v>
      </c>
      <c r="AD5" s="10" t="s">
        <v>73</v>
      </c>
      <c r="AE5" s="62"/>
    </row>
    <row r="6" spans="1:31" x14ac:dyDescent="0.25">
      <c r="A6" s="62"/>
      <c r="B6" s="3"/>
      <c r="C6" s="71" t="s">
        <v>20</v>
      </c>
      <c r="D6" s="13"/>
      <c r="E6" s="16">
        <f>'Plan BWA Monate'!E6</f>
        <v>2099</v>
      </c>
      <c r="F6" s="18" t="s">
        <v>74</v>
      </c>
      <c r="G6" s="10">
        <f>'Plan BWA Monate'!F6</f>
        <v>2099</v>
      </c>
      <c r="H6" s="18" t="s">
        <v>74</v>
      </c>
      <c r="I6" s="10">
        <f>'Plan BWA Monate'!G6</f>
        <v>2099</v>
      </c>
      <c r="J6" s="18" t="s">
        <v>74</v>
      </c>
      <c r="K6" s="10">
        <f>'Plan BWA Monate'!H6</f>
        <v>2099</v>
      </c>
      <c r="L6" s="18" t="s">
        <v>74</v>
      </c>
      <c r="M6" s="10">
        <f>'Plan BWA Monate'!I6</f>
        <v>2099</v>
      </c>
      <c r="N6" s="18" t="s">
        <v>74</v>
      </c>
      <c r="O6" s="10">
        <f>'Plan BWA Monate'!J6</f>
        <v>2099</v>
      </c>
      <c r="P6" s="18" t="s">
        <v>74</v>
      </c>
      <c r="Q6" s="10">
        <f>'Plan BWA Monate'!K6</f>
        <v>2099</v>
      </c>
      <c r="R6" s="18" t="s">
        <v>74</v>
      </c>
      <c r="S6" s="10">
        <f>'Plan BWA Monate'!L6</f>
        <v>2099</v>
      </c>
      <c r="T6" s="18" t="s">
        <v>74</v>
      </c>
      <c r="U6" s="10">
        <f>'Plan BWA Monate'!M6</f>
        <v>2099</v>
      </c>
      <c r="V6" s="18" t="s">
        <v>74</v>
      </c>
      <c r="W6" s="10">
        <f>'Plan BWA Monate'!N6</f>
        <v>2099</v>
      </c>
      <c r="X6" s="18" t="s">
        <v>74</v>
      </c>
      <c r="Y6" s="10">
        <f>'Plan BWA Monate'!O6</f>
        <v>2099</v>
      </c>
      <c r="Z6" s="18" t="s">
        <v>74</v>
      </c>
      <c r="AA6" s="10">
        <f>'Plan BWA Monate'!P6</f>
        <v>2099</v>
      </c>
      <c r="AB6" s="18" t="s">
        <v>74</v>
      </c>
      <c r="AC6" s="10">
        <f t="shared" ref="AC6" si="0">$E$6</f>
        <v>2099</v>
      </c>
      <c r="AD6" s="10" t="s">
        <v>74</v>
      </c>
      <c r="AE6" s="62"/>
    </row>
    <row r="7" spans="1:31" x14ac:dyDescent="0.25">
      <c r="A7" s="62"/>
      <c r="B7" s="3"/>
      <c r="C7" s="6" t="s">
        <v>19</v>
      </c>
      <c r="D7" s="13"/>
      <c r="E7" s="10" t="str">
        <f>'Plan BWA Monate'!E7</f>
        <v>PLAN</v>
      </c>
      <c r="F7" s="18" t="s">
        <v>75</v>
      </c>
      <c r="G7" s="10" t="str">
        <f>'Plan BWA Monate'!F7</f>
        <v>PLAN</v>
      </c>
      <c r="H7" s="18" t="s">
        <v>75</v>
      </c>
      <c r="I7" s="10" t="str">
        <f>'Plan BWA Monate'!G7</f>
        <v>PLAN</v>
      </c>
      <c r="J7" s="18" t="s">
        <v>75</v>
      </c>
      <c r="K7" s="10" t="str">
        <f>'Plan BWA Monate'!H7</f>
        <v>PLAN</v>
      </c>
      <c r="L7" s="18" t="s">
        <v>75</v>
      </c>
      <c r="M7" s="10" t="str">
        <f>'Plan BWA Monate'!I7</f>
        <v>PLAN</v>
      </c>
      <c r="N7" s="18" t="s">
        <v>75</v>
      </c>
      <c r="O7" s="10" t="str">
        <f>'Plan BWA Monate'!J7</f>
        <v>PLAN</v>
      </c>
      <c r="P7" s="18" t="s">
        <v>75</v>
      </c>
      <c r="Q7" s="10" t="str">
        <f>'Plan BWA Monate'!K7</f>
        <v>PLAN</v>
      </c>
      <c r="R7" s="18" t="s">
        <v>75</v>
      </c>
      <c r="S7" s="10" t="str">
        <f>'Plan BWA Monate'!L7</f>
        <v>PLAN</v>
      </c>
      <c r="T7" s="18" t="s">
        <v>75</v>
      </c>
      <c r="U7" s="10" t="str">
        <f>'Plan BWA Monate'!M7</f>
        <v>PLAN</v>
      </c>
      <c r="V7" s="18" t="s">
        <v>75</v>
      </c>
      <c r="W7" s="10" t="str">
        <f>'Plan BWA Monate'!N7</f>
        <v>PLAN</v>
      </c>
      <c r="X7" s="18" t="s">
        <v>75</v>
      </c>
      <c r="Y7" s="10" t="str">
        <f>'Plan BWA Monate'!O7</f>
        <v>PLAN</v>
      </c>
      <c r="Z7" s="18" t="s">
        <v>75</v>
      </c>
      <c r="AA7" s="10" t="str">
        <f>'Plan BWA Monate'!P7</f>
        <v>PLAN</v>
      </c>
      <c r="AB7" s="18" t="s">
        <v>75</v>
      </c>
      <c r="AC7" s="10" t="s">
        <v>76</v>
      </c>
      <c r="AD7" s="10" t="s">
        <v>75</v>
      </c>
      <c r="AE7" s="62"/>
    </row>
    <row r="8" spans="1:31" x14ac:dyDescent="0.25">
      <c r="A8" s="62"/>
      <c r="B8" s="3"/>
      <c r="C8" s="7"/>
      <c r="D8" s="13"/>
      <c r="E8" s="13"/>
      <c r="F8" s="7"/>
      <c r="G8" s="13"/>
      <c r="H8" s="7"/>
      <c r="I8" s="13"/>
      <c r="J8" s="7"/>
      <c r="K8" s="13"/>
      <c r="L8" s="7"/>
      <c r="M8" s="13"/>
      <c r="N8" s="7"/>
      <c r="O8" s="13"/>
      <c r="P8" s="7"/>
      <c r="Q8" s="13"/>
      <c r="R8" s="7"/>
      <c r="S8" s="13"/>
      <c r="T8" s="7"/>
      <c r="U8" s="13"/>
      <c r="V8" s="7"/>
      <c r="W8" s="13"/>
      <c r="X8" s="7"/>
      <c r="Y8" s="13"/>
      <c r="Z8" s="7"/>
      <c r="AA8" s="13"/>
      <c r="AB8" s="7"/>
      <c r="AC8" s="6"/>
      <c r="AD8" s="13"/>
      <c r="AE8" s="62"/>
    </row>
    <row r="9" spans="1:31" x14ac:dyDescent="0.25">
      <c r="A9" s="62"/>
      <c r="B9" s="8" t="s">
        <v>36</v>
      </c>
      <c r="C9" s="7" t="s">
        <v>33</v>
      </c>
      <c r="D9" s="13"/>
      <c r="E9" s="12">
        <f>'Plan BWA Monate'!E9</f>
        <v>250000</v>
      </c>
      <c r="F9" s="19">
        <f>E9/E$13</f>
        <v>0.99601593625498008</v>
      </c>
      <c r="G9" s="12">
        <f>'Plan BWA Monate'!F9</f>
        <v>250000</v>
      </c>
      <c r="H9" s="19">
        <f>G9/G$13</f>
        <v>0.99601593625498008</v>
      </c>
      <c r="I9" s="12">
        <f>'Plan BWA Monate'!G9</f>
        <v>250000</v>
      </c>
      <c r="J9" s="19">
        <f>I9/I$13</f>
        <v>0.99601593625498008</v>
      </c>
      <c r="K9" s="12">
        <f>'Plan BWA Monate'!H9</f>
        <v>250000</v>
      </c>
      <c r="L9" s="19">
        <f>K9/K$13</f>
        <v>0.99601593625498008</v>
      </c>
      <c r="M9" s="12">
        <f>'Plan BWA Monate'!I9</f>
        <v>250000</v>
      </c>
      <c r="N9" s="19">
        <f>M9/M$13</f>
        <v>0.99601593625498008</v>
      </c>
      <c r="O9" s="12">
        <f>'Plan BWA Monate'!J9</f>
        <v>250000</v>
      </c>
      <c r="P9" s="19">
        <f>O9/O$13</f>
        <v>0.99601593625498008</v>
      </c>
      <c r="Q9" s="12">
        <f>'Plan BWA Monate'!K9</f>
        <v>250000</v>
      </c>
      <c r="R9" s="19">
        <f>Q9/Q$13</f>
        <v>0.99601593625498008</v>
      </c>
      <c r="S9" s="12">
        <f>'Plan BWA Monate'!L9</f>
        <v>250000</v>
      </c>
      <c r="T9" s="19">
        <f>S9/S$13</f>
        <v>0.99601593625498008</v>
      </c>
      <c r="U9" s="12">
        <f>'Plan BWA Monate'!M9</f>
        <v>250000</v>
      </c>
      <c r="V9" s="19">
        <f>U9/U$13</f>
        <v>0.99601593625498008</v>
      </c>
      <c r="W9" s="12">
        <f>'Plan BWA Monate'!N9</f>
        <v>250000</v>
      </c>
      <c r="X9" s="19">
        <f>W9/W$13</f>
        <v>0.99601593625498008</v>
      </c>
      <c r="Y9" s="12">
        <f>'Plan BWA Monate'!O9</f>
        <v>250000</v>
      </c>
      <c r="Z9" s="19">
        <f>Y9/Y$13</f>
        <v>0.99601593625498008</v>
      </c>
      <c r="AA9" s="12">
        <f>'Plan BWA Monate'!P9</f>
        <v>250000</v>
      </c>
      <c r="AB9" s="19">
        <f>AA9/AA$13</f>
        <v>0.99601593625498008</v>
      </c>
      <c r="AC9" s="11">
        <f>'Plan BWA Monate'!Q9</f>
        <v>3000000</v>
      </c>
      <c r="AD9" s="14">
        <f>AC9/AC$13</f>
        <v>0.99601593625498008</v>
      </c>
      <c r="AE9" s="62"/>
    </row>
    <row r="10" spans="1:31" x14ac:dyDescent="0.25">
      <c r="A10" s="62"/>
      <c r="B10" s="8" t="s">
        <v>37</v>
      </c>
      <c r="C10" s="7" t="s">
        <v>34</v>
      </c>
      <c r="D10" s="13"/>
      <c r="E10" s="12">
        <f>'Plan BWA Monate'!E10</f>
        <v>-1000</v>
      </c>
      <c r="F10" s="19">
        <f t="shared" ref="F10:H52" si="1">E10/E$13</f>
        <v>-3.9840637450199202E-3</v>
      </c>
      <c r="G10" s="12">
        <f>'Plan BWA Monate'!F10</f>
        <v>-1000</v>
      </c>
      <c r="H10" s="19">
        <f t="shared" si="1"/>
        <v>-3.9840637450199202E-3</v>
      </c>
      <c r="I10" s="12">
        <f>'Plan BWA Monate'!G10</f>
        <v>-1000</v>
      </c>
      <c r="J10" s="19">
        <f t="shared" ref="J10:L10" si="2">I10/I$13</f>
        <v>-3.9840637450199202E-3</v>
      </c>
      <c r="K10" s="12">
        <f>'Plan BWA Monate'!H10</f>
        <v>-1000</v>
      </c>
      <c r="L10" s="19">
        <f t="shared" si="2"/>
        <v>-3.9840637450199202E-3</v>
      </c>
      <c r="M10" s="12">
        <f>'Plan BWA Monate'!I10</f>
        <v>-1000</v>
      </c>
      <c r="N10" s="19">
        <f t="shared" ref="N10:P10" si="3">M10/M$13</f>
        <v>-3.9840637450199202E-3</v>
      </c>
      <c r="O10" s="12">
        <f>'Plan BWA Monate'!J10</f>
        <v>-1000</v>
      </c>
      <c r="P10" s="19">
        <f t="shared" si="3"/>
        <v>-3.9840637450199202E-3</v>
      </c>
      <c r="Q10" s="12">
        <f>'Plan BWA Monate'!K10</f>
        <v>-1000</v>
      </c>
      <c r="R10" s="19">
        <f t="shared" ref="R10:T10" si="4">Q10/Q$13</f>
        <v>-3.9840637450199202E-3</v>
      </c>
      <c r="S10" s="12">
        <f>'Plan BWA Monate'!L10</f>
        <v>-1000</v>
      </c>
      <c r="T10" s="19">
        <f t="shared" si="4"/>
        <v>-3.9840637450199202E-3</v>
      </c>
      <c r="U10" s="12">
        <f>'Plan BWA Monate'!M10</f>
        <v>-1000</v>
      </c>
      <c r="V10" s="19">
        <f t="shared" ref="V10:X10" si="5">U10/U$13</f>
        <v>-3.9840637450199202E-3</v>
      </c>
      <c r="W10" s="12">
        <f>'Plan BWA Monate'!N10</f>
        <v>-1000</v>
      </c>
      <c r="X10" s="19">
        <f t="shared" si="5"/>
        <v>-3.9840637450199202E-3</v>
      </c>
      <c r="Y10" s="12">
        <f>'Plan BWA Monate'!O10</f>
        <v>-1000</v>
      </c>
      <c r="Z10" s="19">
        <f t="shared" ref="Z10:AB10" si="6">Y10/Y$13</f>
        <v>-3.9840637450199202E-3</v>
      </c>
      <c r="AA10" s="12">
        <f>'Plan BWA Monate'!P10</f>
        <v>-1000</v>
      </c>
      <c r="AB10" s="19">
        <f t="shared" si="6"/>
        <v>-3.9840637450199202E-3</v>
      </c>
      <c r="AC10" s="11">
        <f>'Plan BWA Monate'!Q10</f>
        <v>-12000</v>
      </c>
      <c r="AD10" s="14">
        <f t="shared" ref="AD10:AD54" si="7">AC10/AC$13</f>
        <v>-3.9840637450199202E-3</v>
      </c>
      <c r="AE10" s="62"/>
    </row>
    <row r="11" spans="1:31" x14ac:dyDescent="0.25">
      <c r="A11" s="62"/>
      <c r="B11" s="8" t="s">
        <v>36</v>
      </c>
      <c r="C11" s="7" t="s">
        <v>35</v>
      </c>
      <c r="D11" s="13"/>
      <c r="E11" s="12">
        <f>'Plan BWA Monate'!E11</f>
        <v>2000</v>
      </c>
      <c r="F11" s="19">
        <f t="shared" si="1"/>
        <v>7.9681274900398405E-3</v>
      </c>
      <c r="G11" s="12">
        <f>'Plan BWA Monate'!F11</f>
        <v>2000</v>
      </c>
      <c r="H11" s="19">
        <f t="shared" si="1"/>
        <v>7.9681274900398405E-3</v>
      </c>
      <c r="I11" s="12">
        <f>'Plan BWA Monate'!G11</f>
        <v>2000</v>
      </c>
      <c r="J11" s="19">
        <f t="shared" ref="J11:L11" si="8">I11/I$13</f>
        <v>7.9681274900398405E-3</v>
      </c>
      <c r="K11" s="12">
        <f>'Plan BWA Monate'!H11</f>
        <v>2000</v>
      </c>
      <c r="L11" s="19">
        <f t="shared" si="8"/>
        <v>7.9681274900398405E-3</v>
      </c>
      <c r="M11" s="12">
        <f>'Plan BWA Monate'!I11</f>
        <v>2000</v>
      </c>
      <c r="N11" s="19">
        <f t="shared" ref="N11:P11" si="9">M11/M$13</f>
        <v>7.9681274900398405E-3</v>
      </c>
      <c r="O11" s="12">
        <f>'Plan BWA Monate'!J11</f>
        <v>2000</v>
      </c>
      <c r="P11" s="19">
        <f t="shared" si="9"/>
        <v>7.9681274900398405E-3</v>
      </c>
      <c r="Q11" s="12">
        <f>'Plan BWA Monate'!K11</f>
        <v>2000</v>
      </c>
      <c r="R11" s="19">
        <f t="shared" ref="R11:T11" si="10">Q11/Q$13</f>
        <v>7.9681274900398405E-3</v>
      </c>
      <c r="S11" s="12">
        <f>'Plan BWA Monate'!L11</f>
        <v>2000</v>
      </c>
      <c r="T11" s="19">
        <f t="shared" si="10"/>
        <v>7.9681274900398405E-3</v>
      </c>
      <c r="U11" s="12">
        <f>'Plan BWA Monate'!M11</f>
        <v>2000</v>
      </c>
      <c r="V11" s="19">
        <f t="shared" ref="V11:X11" si="11">U11/U$13</f>
        <v>7.9681274900398405E-3</v>
      </c>
      <c r="W11" s="12">
        <f>'Plan BWA Monate'!N11</f>
        <v>2000</v>
      </c>
      <c r="X11" s="19">
        <f t="shared" si="11"/>
        <v>7.9681274900398405E-3</v>
      </c>
      <c r="Y11" s="12">
        <f>'Plan BWA Monate'!O11</f>
        <v>2000</v>
      </c>
      <c r="Z11" s="19">
        <f t="shared" ref="Z11:AB11" si="12">Y11/Y$13</f>
        <v>7.9681274900398405E-3</v>
      </c>
      <c r="AA11" s="12">
        <f>'Plan BWA Monate'!P11</f>
        <v>2000</v>
      </c>
      <c r="AB11" s="19">
        <f t="shared" si="12"/>
        <v>7.9681274900398405E-3</v>
      </c>
      <c r="AC11" s="11">
        <f>'Plan BWA Monate'!Q11</f>
        <v>24000</v>
      </c>
      <c r="AD11" s="14">
        <f t="shared" si="7"/>
        <v>7.9681274900398405E-3</v>
      </c>
      <c r="AE11" s="62"/>
    </row>
    <row r="12" spans="1:31" x14ac:dyDescent="0.25">
      <c r="A12" s="62"/>
      <c r="B12" s="3"/>
      <c r="C12" s="7"/>
      <c r="D12" s="13"/>
      <c r="E12" s="12"/>
      <c r="F12" s="19"/>
      <c r="G12" s="12"/>
      <c r="H12" s="19"/>
      <c r="I12" s="12"/>
      <c r="J12" s="19"/>
      <c r="K12" s="12"/>
      <c r="L12" s="19"/>
      <c r="M12" s="12"/>
      <c r="N12" s="19"/>
      <c r="O12" s="12"/>
      <c r="P12" s="19"/>
      <c r="Q12" s="12"/>
      <c r="R12" s="19"/>
      <c r="S12" s="12"/>
      <c r="T12" s="19"/>
      <c r="U12" s="12"/>
      <c r="V12" s="19"/>
      <c r="W12" s="12"/>
      <c r="X12" s="19"/>
      <c r="Y12" s="12"/>
      <c r="Z12" s="19"/>
      <c r="AA12" s="12"/>
      <c r="AB12" s="19"/>
      <c r="AC12" s="6"/>
      <c r="AD12" s="14"/>
      <c r="AE12" s="62"/>
    </row>
    <row r="13" spans="1:31" x14ac:dyDescent="0.25">
      <c r="A13" s="62"/>
      <c r="B13" s="68" t="s">
        <v>44</v>
      </c>
      <c r="C13" s="61" t="s">
        <v>39</v>
      </c>
      <c r="D13" s="60"/>
      <c r="E13" s="69">
        <f>'Plan BWA Monate'!E13</f>
        <v>251000</v>
      </c>
      <c r="F13" s="70">
        <f t="shared" si="1"/>
        <v>1</v>
      </c>
      <c r="G13" s="69">
        <f>'Plan BWA Monate'!F13</f>
        <v>251000</v>
      </c>
      <c r="H13" s="70">
        <f t="shared" si="1"/>
        <v>1</v>
      </c>
      <c r="I13" s="69">
        <f>'Plan BWA Monate'!G13</f>
        <v>251000</v>
      </c>
      <c r="J13" s="70">
        <f t="shared" ref="J13:L13" si="13">I13/I$13</f>
        <v>1</v>
      </c>
      <c r="K13" s="69">
        <f>'Plan BWA Monate'!H13</f>
        <v>251000</v>
      </c>
      <c r="L13" s="70">
        <f t="shared" si="13"/>
        <v>1</v>
      </c>
      <c r="M13" s="69">
        <f>'Plan BWA Monate'!I13</f>
        <v>251000</v>
      </c>
      <c r="N13" s="70">
        <f t="shared" ref="N13:P13" si="14">M13/M$13</f>
        <v>1</v>
      </c>
      <c r="O13" s="69">
        <f>'Plan BWA Monate'!J13</f>
        <v>251000</v>
      </c>
      <c r="P13" s="70">
        <f t="shared" si="14"/>
        <v>1</v>
      </c>
      <c r="Q13" s="69">
        <f>'Plan BWA Monate'!K13</f>
        <v>251000</v>
      </c>
      <c r="R13" s="70">
        <f t="shared" ref="R13:T13" si="15">Q13/Q$13</f>
        <v>1</v>
      </c>
      <c r="S13" s="69">
        <f>'Plan BWA Monate'!L13</f>
        <v>251000</v>
      </c>
      <c r="T13" s="70">
        <f t="shared" si="15"/>
        <v>1</v>
      </c>
      <c r="U13" s="69">
        <f>'Plan BWA Monate'!M13</f>
        <v>251000</v>
      </c>
      <c r="V13" s="70">
        <f t="shared" ref="V13:X13" si="16">U13/U$13</f>
        <v>1</v>
      </c>
      <c r="W13" s="69">
        <f>'Plan BWA Monate'!N13</f>
        <v>251000</v>
      </c>
      <c r="X13" s="70">
        <f t="shared" si="16"/>
        <v>1</v>
      </c>
      <c r="Y13" s="69">
        <f>'Plan BWA Monate'!O13</f>
        <v>251000</v>
      </c>
      <c r="Z13" s="70">
        <f t="shared" ref="Z13:AB13" si="17">Y13/Y$13</f>
        <v>1</v>
      </c>
      <c r="AA13" s="69">
        <f>'Plan BWA Monate'!P13</f>
        <v>251000</v>
      </c>
      <c r="AB13" s="70">
        <f t="shared" si="17"/>
        <v>1</v>
      </c>
      <c r="AC13" s="69">
        <f>'Plan BWA Monate'!Q13</f>
        <v>3012000</v>
      </c>
      <c r="AD13" s="70">
        <f t="shared" si="7"/>
        <v>1</v>
      </c>
      <c r="AE13" s="62"/>
    </row>
    <row r="14" spans="1:31" x14ac:dyDescent="0.25">
      <c r="A14" s="62"/>
      <c r="B14" s="3"/>
      <c r="C14" s="7"/>
      <c r="D14" s="13"/>
      <c r="E14" s="12"/>
      <c r="F14" s="19"/>
      <c r="G14" s="12"/>
      <c r="H14" s="19"/>
      <c r="I14" s="12"/>
      <c r="J14" s="19"/>
      <c r="K14" s="12"/>
      <c r="L14" s="19"/>
      <c r="M14" s="12"/>
      <c r="N14" s="19"/>
      <c r="O14" s="12"/>
      <c r="P14" s="19"/>
      <c r="Q14" s="12"/>
      <c r="R14" s="19"/>
      <c r="S14" s="12"/>
      <c r="T14" s="19"/>
      <c r="U14" s="12"/>
      <c r="V14" s="19"/>
      <c r="W14" s="12"/>
      <c r="X14" s="19"/>
      <c r="Y14" s="12"/>
      <c r="Z14" s="19"/>
      <c r="AA14" s="12"/>
      <c r="AB14" s="19"/>
      <c r="AC14" s="6"/>
      <c r="AD14" s="14"/>
      <c r="AE14" s="62"/>
    </row>
    <row r="15" spans="1:31" x14ac:dyDescent="0.25">
      <c r="A15" s="62"/>
      <c r="B15" s="8" t="s">
        <v>38</v>
      </c>
      <c r="C15" s="7" t="s">
        <v>41</v>
      </c>
      <c r="D15" s="13"/>
      <c r="E15" s="12">
        <f>'Plan BWA Monate'!E15</f>
        <v>120000</v>
      </c>
      <c r="F15" s="19">
        <f t="shared" si="1"/>
        <v>0.47808764940239046</v>
      </c>
      <c r="G15" s="12">
        <f>'Plan BWA Monate'!F15</f>
        <v>105000</v>
      </c>
      <c r="H15" s="19">
        <f t="shared" si="1"/>
        <v>0.41832669322709165</v>
      </c>
      <c r="I15" s="12">
        <f>'Plan BWA Monate'!G15</f>
        <v>120000</v>
      </c>
      <c r="J15" s="19">
        <f t="shared" ref="J15:L15" si="18">I15/I$13</f>
        <v>0.47808764940239046</v>
      </c>
      <c r="K15" s="12">
        <f>'Plan BWA Monate'!H15</f>
        <v>120000</v>
      </c>
      <c r="L15" s="19">
        <f t="shared" si="18"/>
        <v>0.47808764940239046</v>
      </c>
      <c r="M15" s="12">
        <f>'Plan BWA Monate'!I15</f>
        <v>120000</v>
      </c>
      <c r="N15" s="19">
        <f t="shared" ref="N15:P15" si="19">M15/M$13</f>
        <v>0.47808764940239046</v>
      </c>
      <c r="O15" s="12">
        <f>'Plan BWA Monate'!J15</f>
        <v>120000</v>
      </c>
      <c r="P15" s="19">
        <f t="shared" si="19"/>
        <v>0.47808764940239046</v>
      </c>
      <c r="Q15" s="12">
        <f>'Plan BWA Monate'!K15</f>
        <v>120000</v>
      </c>
      <c r="R15" s="19">
        <f t="shared" ref="R15:T15" si="20">Q15/Q$13</f>
        <v>0.47808764940239046</v>
      </c>
      <c r="S15" s="12">
        <f>'Plan BWA Monate'!L15</f>
        <v>120000</v>
      </c>
      <c r="T15" s="19">
        <f t="shared" si="20"/>
        <v>0.47808764940239046</v>
      </c>
      <c r="U15" s="12">
        <f>'Plan BWA Monate'!M15</f>
        <v>120000</v>
      </c>
      <c r="V15" s="19">
        <f t="shared" ref="V15:X15" si="21">U15/U$13</f>
        <v>0.47808764940239046</v>
      </c>
      <c r="W15" s="12">
        <f>'Plan BWA Monate'!N15</f>
        <v>120000</v>
      </c>
      <c r="X15" s="19">
        <f t="shared" si="21"/>
        <v>0.47808764940239046</v>
      </c>
      <c r="Y15" s="12">
        <f>'Plan BWA Monate'!O15</f>
        <v>120000</v>
      </c>
      <c r="Z15" s="19">
        <f t="shared" ref="Z15:AB15" si="22">Y15/Y$13</f>
        <v>0.47808764940239046</v>
      </c>
      <c r="AA15" s="12">
        <f>'Plan BWA Monate'!P15</f>
        <v>120000</v>
      </c>
      <c r="AB15" s="19">
        <f t="shared" si="22"/>
        <v>0.47808764940239046</v>
      </c>
      <c r="AC15" s="11">
        <f>'Plan BWA Monate'!Q15</f>
        <v>1425000</v>
      </c>
      <c r="AD15" s="14">
        <f t="shared" si="7"/>
        <v>0.47310756972111556</v>
      </c>
      <c r="AE15" s="62"/>
    </row>
    <row r="16" spans="1:31" x14ac:dyDescent="0.25">
      <c r="A16" s="62"/>
      <c r="B16" s="3"/>
      <c r="C16" s="7"/>
      <c r="D16" s="13"/>
      <c r="E16" s="12"/>
      <c r="F16" s="19"/>
      <c r="G16" s="12"/>
      <c r="H16" s="19"/>
      <c r="I16" s="12"/>
      <c r="J16" s="19"/>
      <c r="K16" s="12"/>
      <c r="L16" s="19"/>
      <c r="M16" s="12"/>
      <c r="N16" s="19"/>
      <c r="O16" s="12"/>
      <c r="P16" s="19"/>
      <c r="Q16" s="12"/>
      <c r="R16" s="19"/>
      <c r="S16" s="12"/>
      <c r="T16" s="19"/>
      <c r="U16" s="12"/>
      <c r="V16" s="19"/>
      <c r="W16" s="12"/>
      <c r="X16" s="19"/>
      <c r="Y16" s="12"/>
      <c r="Z16" s="19"/>
      <c r="AA16" s="12"/>
      <c r="AB16" s="19"/>
      <c r="AC16" s="6"/>
      <c r="AD16" s="14"/>
      <c r="AE16" s="62"/>
    </row>
    <row r="17" spans="1:31" x14ac:dyDescent="0.25">
      <c r="A17" s="62"/>
      <c r="B17" s="8" t="s">
        <v>44</v>
      </c>
      <c r="C17" s="6" t="s">
        <v>40</v>
      </c>
      <c r="D17" s="13"/>
      <c r="E17" s="11">
        <f>'Plan BWA Monate'!E17</f>
        <v>131000</v>
      </c>
      <c r="F17" s="14">
        <f t="shared" si="1"/>
        <v>0.52191235059760954</v>
      </c>
      <c r="G17" s="11">
        <f>'Plan BWA Monate'!F17</f>
        <v>146000</v>
      </c>
      <c r="H17" s="14">
        <f t="shared" si="1"/>
        <v>0.58167330677290841</v>
      </c>
      <c r="I17" s="11">
        <f>'Plan BWA Monate'!G17</f>
        <v>131000</v>
      </c>
      <c r="J17" s="14">
        <f t="shared" ref="J17:L17" si="23">I17/I$13</f>
        <v>0.52191235059760954</v>
      </c>
      <c r="K17" s="11">
        <f>'Plan BWA Monate'!H17</f>
        <v>131000</v>
      </c>
      <c r="L17" s="14">
        <f t="shared" si="23"/>
        <v>0.52191235059760954</v>
      </c>
      <c r="M17" s="11">
        <f>'Plan BWA Monate'!I17</f>
        <v>131000</v>
      </c>
      <c r="N17" s="14">
        <f t="shared" ref="N17:P17" si="24">M17/M$13</f>
        <v>0.52191235059760954</v>
      </c>
      <c r="O17" s="11">
        <f>'Plan BWA Monate'!J17</f>
        <v>131000</v>
      </c>
      <c r="P17" s="14">
        <f t="shared" si="24"/>
        <v>0.52191235059760954</v>
      </c>
      <c r="Q17" s="11">
        <f>'Plan BWA Monate'!K17</f>
        <v>131000</v>
      </c>
      <c r="R17" s="14">
        <f t="shared" ref="R17:T17" si="25">Q17/Q$13</f>
        <v>0.52191235059760954</v>
      </c>
      <c r="S17" s="11">
        <f>'Plan BWA Monate'!L17</f>
        <v>131000</v>
      </c>
      <c r="T17" s="14">
        <f t="shared" si="25"/>
        <v>0.52191235059760954</v>
      </c>
      <c r="U17" s="11">
        <f>'Plan BWA Monate'!M17</f>
        <v>131000</v>
      </c>
      <c r="V17" s="14">
        <f t="shared" ref="V17:X17" si="26">U17/U$13</f>
        <v>0.52191235059760954</v>
      </c>
      <c r="W17" s="11">
        <f>'Plan BWA Monate'!N17</f>
        <v>131000</v>
      </c>
      <c r="X17" s="14">
        <f t="shared" si="26"/>
        <v>0.52191235059760954</v>
      </c>
      <c r="Y17" s="11">
        <f>'Plan BWA Monate'!O17</f>
        <v>131000</v>
      </c>
      <c r="Z17" s="14">
        <f t="shared" ref="Z17:AB17" si="27">Y17/Y$13</f>
        <v>0.52191235059760954</v>
      </c>
      <c r="AA17" s="11">
        <f>'Plan BWA Monate'!P17</f>
        <v>131000</v>
      </c>
      <c r="AB17" s="14">
        <f t="shared" si="27"/>
        <v>0.52191235059760954</v>
      </c>
      <c r="AC17" s="11">
        <f>'Plan BWA Monate'!Q17</f>
        <v>1587000</v>
      </c>
      <c r="AD17" s="14">
        <f t="shared" si="7"/>
        <v>0.52689243027888444</v>
      </c>
      <c r="AE17" s="62"/>
    </row>
    <row r="18" spans="1:31" x14ac:dyDescent="0.25">
      <c r="A18" s="62"/>
      <c r="B18" s="3"/>
      <c r="C18" s="7"/>
      <c r="D18" s="13"/>
      <c r="E18" s="12"/>
      <c r="F18" s="19"/>
      <c r="G18" s="12"/>
      <c r="H18" s="19"/>
      <c r="I18" s="12"/>
      <c r="J18" s="19"/>
      <c r="K18" s="12"/>
      <c r="L18" s="19"/>
      <c r="M18" s="12"/>
      <c r="N18" s="19"/>
      <c r="O18" s="12"/>
      <c r="P18" s="19"/>
      <c r="Q18" s="12"/>
      <c r="R18" s="19"/>
      <c r="S18" s="12"/>
      <c r="T18" s="19"/>
      <c r="U18" s="12"/>
      <c r="V18" s="19"/>
      <c r="W18" s="12"/>
      <c r="X18" s="19"/>
      <c r="Y18" s="12"/>
      <c r="Z18" s="19"/>
      <c r="AA18" s="12"/>
      <c r="AB18" s="19"/>
      <c r="AC18" s="6"/>
      <c r="AD18" s="14"/>
      <c r="AE18" s="62"/>
    </row>
    <row r="19" spans="1:31" x14ac:dyDescent="0.25">
      <c r="A19" s="62"/>
      <c r="B19" s="8" t="s">
        <v>36</v>
      </c>
      <c r="C19" s="7" t="s">
        <v>66</v>
      </c>
      <c r="D19" s="13"/>
      <c r="E19" s="12">
        <f>'Plan BWA Monate'!E19</f>
        <v>1320</v>
      </c>
      <c r="F19" s="19">
        <f t="shared" si="1"/>
        <v>5.2589641434262948E-3</v>
      </c>
      <c r="G19" s="12">
        <f>'Plan BWA Monate'!F19</f>
        <v>1320</v>
      </c>
      <c r="H19" s="19">
        <f t="shared" si="1"/>
        <v>5.2589641434262948E-3</v>
      </c>
      <c r="I19" s="12">
        <f>'Plan BWA Monate'!G19</f>
        <v>1320</v>
      </c>
      <c r="J19" s="19">
        <f t="shared" ref="J19:L19" si="28">I19/I$13</f>
        <v>5.2589641434262948E-3</v>
      </c>
      <c r="K19" s="12">
        <f>'Plan BWA Monate'!H19</f>
        <v>1320</v>
      </c>
      <c r="L19" s="19">
        <f t="shared" si="28"/>
        <v>5.2589641434262948E-3</v>
      </c>
      <c r="M19" s="12">
        <f>'Plan BWA Monate'!I19</f>
        <v>1320</v>
      </c>
      <c r="N19" s="19">
        <f t="shared" ref="N19:P19" si="29">M19/M$13</f>
        <v>5.2589641434262948E-3</v>
      </c>
      <c r="O19" s="12">
        <f>'Plan BWA Monate'!J19</f>
        <v>1320</v>
      </c>
      <c r="P19" s="19">
        <f t="shared" si="29"/>
        <v>5.2589641434262948E-3</v>
      </c>
      <c r="Q19" s="12">
        <f>'Plan BWA Monate'!K19</f>
        <v>1320</v>
      </c>
      <c r="R19" s="19">
        <f t="shared" ref="R19:T19" si="30">Q19/Q$13</f>
        <v>5.2589641434262948E-3</v>
      </c>
      <c r="S19" s="12">
        <f>'Plan BWA Monate'!L19</f>
        <v>1320</v>
      </c>
      <c r="T19" s="19">
        <f t="shared" si="30"/>
        <v>5.2589641434262948E-3</v>
      </c>
      <c r="U19" s="12">
        <f>'Plan BWA Monate'!M19</f>
        <v>1320</v>
      </c>
      <c r="V19" s="19">
        <f t="shared" ref="V19:X19" si="31">U19/U$13</f>
        <v>5.2589641434262948E-3</v>
      </c>
      <c r="W19" s="12">
        <f>'Plan BWA Monate'!N19</f>
        <v>1320</v>
      </c>
      <c r="X19" s="19">
        <f t="shared" si="31"/>
        <v>5.2589641434262948E-3</v>
      </c>
      <c r="Y19" s="12">
        <f>'Plan BWA Monate'!O19</f>
        <v>1320</v>
      </c>
      <c r="Z19" s="19">
        <f t="shared" ref="Z19:AB19" si="32">Y19/Y$13</f>
        <v>5.2589641434262948E-3</v>
      </c>
      <c r="AA19" s="12">
        <f>'Plan BWA Monate'!P19</f>
        <v>1320</v>
      </c>
      <c r="AB19" s="19">
        <f t="shared" si="32"/>
        <v>5.2589641434262948E-3</v>
      </c>
      <c r="AC19" s="11">
        <f>'Plan BWA Monate'!Q19</f>
        <v>15840</v>
      </c>
      <c r="AD19" s="14">
        <f t="shared" si="7"/>
        <v>5.2589641434262948E-3</v>
      </c>
      <c r="AE19" s="62"/>
    </row>
    <row r="20" spans="1:31" x14ac:dyDescent="0.25">
      <c r="A20" s="62"/>
      <c r="B20" s="3"/>
      <c r="C20" s="7"/>
      <c r="D20" s="13"/>
      <c r="E20" s="12"/>
      <c r="F20" s="19"/>
      <c r="G20" s="12"/>
      <c r="H20" s="19"/>
      <c r="I20" s="12"/>
      <c r="J20" s="19"/>
      <c r="K20" s="12"/>
      <c r="L20" s="19"/>
      <c r="M20" s="12"/>
      <c r="N20" s="19"/>
      <c r="O20" s="12"/>
      <c r="P20" s="19"/>
      <c r="Q20" s="12"/>
      <c r="R20" s="19"/>
      <c r="S20" s="12"/>
      <c r="T20" s="19"/>
      <c r="U20" s="12"/>
      <c r="V20" s="19"/>
      <c r="W20" s="12"/>
      <c r="X20" s="19"/>
      <c r="Y20" s="12"/>
      <c r="Z20" s="19"/>
      <c r="AA20" s="12"/>
      <c r="AB20" s="19"/>
      <c r="AC20" s="6"/>
      <c r="AD20" s="14"/>
      <c r="AE20" s="62"/>
    </row>
    <row r="21" spans="1:31" x14ac:dyDescent="0.25">
      <c r="A21" s="62"/>
      <c r="B21" s="68" t="s">
        <v>44</v>
      </c>
      <c r="C21" s="61" t="s">
        <v>43</v>
      </c>
      <c r="D21" s="60"/>
      <c r="E21" s="69">
        <f>'Plan BWA Monate'!E21</f>
        <v>132320</v>
      </c>
      <c r="F21" s="70">
        <f t="shared" si="1"/>
        <v>0.52717131474103585</v>
      </c>
      <c r="G21" s="69">
        <f>'Plan BWA Monate'!F21</f>
        <v>147320</v>
      </c>
      <c r="H21" s="70">
        <f t="shared" si="1"/>
        <v>0.58693227091633471</v>
      </c>
      <c r="I21" s="69">
        <f>'Plan BWA Monate'!G21</f>
        <v>132320</v>
      </c>
      <c r="J21" s="70">
        <f t="shared" ref="J21:L21" si="33">I21/I$13</f>
        <v>0.52717131474103585</v>
      </c>
      <c r="K21" s="69">
        <f>'Plan BWA Monate'!H21</f>
        <v>132320</v>
      </c>
      <c r="L21" s="70">
        <f t="shared" si="33"/>
        <v>0.52717131474103585</v>
      </c>
      <c r="M21" s="69">
        <f>'Plan BWA Monate'!I21</f>
        <v>132320</v>
      </c>
      <c r="N21" s="70">
        <f t="shared" ref="N21:P21" si="34">M21/M$13</f>
        <v>0.52717131474103585</v>
      </c>
      <c r="O21" s="69">
        <f>'Plan BWA Monate'!J21</f>
        <v>132320</v>
      </c>
      <c r="P21" s="70">
        <f t="shared" si="34"/>
        <v>0.52717131474103585</v>
      </c>
      <c r="Q21" s="69">
        <f>'Plan BWA Monate'!K21</f>
        <v>132320</v>
      </c>
      <c r="R21" s="70">
        <f t="shared" ref="R21:T21" si="35">Q21/Q$13</f>
        <v>0.52717131474103585</v>
      </c>
      <c r="S21" s="69">
        <f>'Plan BWA Monate'!L21</f>
        <v>132320</v>
      </c>
      <c r="T21" s="70">
        <f t="shared" si="35"/>
        <v>0.52717131474103585</v>
      </c>
      <c r="U21" s="69">
        <f>'Plan BWA Monate'!M21</f>
        <v>132320</v>
      </c>
      <c r="V21" s="70">
        <f t="shared" ref="V21:X21" si="36">U21/U$13</f>
        <v>0.52717131474103585</v>
      </c>
      <c r="W21" s="69">
        <f>'Plan BWA Monate'!N21</f>
        <v>132320</v>
      </c>
      <c r="X21" s="70">
        <f t="shared" si="36"/>
        <v>0.52717131474103585</v>
      </c>
      <c r="Y21" s="69">
        <f>'Plan BWA Monate'!O21</f>
        <v>132320</v>
      </c>
      <c r="Z21" s="70">
        <f t="shared" ref="Z21:AB21" si="37">Y21/Y$13</f>
        <v>0.52717131474103585</v>
      </c>
      <c r="AA21" s="69">
        <f>'Plan BWA Monate'!P21</f>
        <v>132320</v>
      </c>
      <c r="AB21" s="70">
        <f t="shared" si="37"/>
        <v>0.52717131474103585</v>
      </c>
      <c r="AC21" s="69">
        <f>'Plan BWA Monate'!Q21</f>
        <v>1602840</v>
      </c>
      <c r="AD21" s="70">
        <f t="shared" si="7"/>
        <v>0.53215139442231074</v>
      </c>
      <c r="AE21" s="62"/>
    </row>
    <row r="22" spans="1:31" x14ac:dyDescent="0.25">
      <c r="A22" s="62"/>
      <c r="B22" s="3"/>
      <c r="C22" s="7"/>
      <c r="D22" s="13"/>
      <c r="E22" s="12"/>
      <c r="F22" s="19"/>
      <c r="G22" s="12"/>
      <c r="H22" s="19"/>
      <c r="I22" s="12"/>
      <c r="J22" s="19"/>
      <c r="K22" s="12"/>
      <c r="L22" s="19"/>
      <c r="M22" s="12"/>
      <c r="N22" s="19"/>
      <c r="O22" s="12"/>
      <c r="P22" s="19"/>
      <c r="Q22" s="12"/>
      <c r="R22" s="19"/>
      <c r="S22" s="12"/>
      <c r="T22" s="19"/>
      <c r="U22" s="12"/>
      <c r="V22" s="19"/>
      <c r="W22" s="12"/>
      <c r="X22" s="19"/>
      <c r="Y22" s="12"/>
      <c r="Z22" s="19"/>
      <c r="AA22" s="12"/>
      <c r="AB22" s="19"/>
      <c r="AC22" s="6"/>
      <c r="AD22" s="14"/>
      <c r="AE22" s="62"/>
    </row>
    <row r="23" spans="1:31" x14ac:dyDescent="0.25">
      <c r="A23" s="62"/>
      <c r="B23" s="3"/>
      <c r="C23" s="6" t="s">
        <v>67</v>
      </c>
      <c r="D23" s="13"/>
      <c r="E23" s="12"/>
      <c r="F23" s="19"/>
      <c r="G23" s="12"/>
      <c r="H23" s="19"/>
      <c r="I23" s="12"/>
      <c r="J23" s="19"/>
      <c r="K23" s="12"/>
      <c r="L23" s="19"/>
      <c r="M23" s="12"/>
      <c r="N23" s="19"/>
      <c r="O23" s="12"/>
      <c r="P23" s="19"/>
      <c r="Q23" s="12"/>
      <c r="R23" s="19"/>
      <c r="S23" s="12"/>
      <c r="T23" s="19"/>
      <c r="U23" s="12"/>
      <c r="V23" s="19"/>
      <c r="W23" s="12"/>
      <c r="X23" s="19"/>
      <c r="Y23" s="12"/>
      <c r="Z23" s="19"/>
      <c r="AA23" s="12"/>
      <c r="AB23" s="19"/>
      <c r="AC23" s="6"/>
      <c r="AD23" s="14"/>
      <c r="AE23" s="62"/>
    </row>
    <row r="24" spans="1:31" x14ac:dyDescent="0.25">
      <c r="A24" s="62"/>
      <c r="B24" s="8" t="s">
        <v>38</v>
      </c>
      <c r="C24" s="7" t="s">
        <v>45</v>
      </c>
      <c r="D24" s="13"/>
      <c r="E24" s="12">
        <f>'Plan BWA Monate'!E24</f>
        <v>75000</v>
      </c>
      <c r="F24" s="19">
        <f t="shared" si="1"/>
        <v>0.29880478087649404</v>
      </c>
      <c r="G24" s="12">
        <f>'Plan BWA Monate'!F24</f>
        <v>73000</v>
      </c>
      <c r="H24" s="19">
        <f t="shared" si="1"/>
        <v>0.2908366533864542</v>
      </c>
      <c r="I24" s="12">
        <f>'Plan BWA Monate'!G24</f>
        <v>75000</v>
      </c>
      <c r="J24" s="19">
        <f t="shared" ref="J24:L24" si="38">I24/I$13</f>
        <v>0.29880478087649404</v>
      </c>
      <c r="K24" s="12">
        <f>'Plan BWA Monate'!H24</f>
        <v>75000</v>
      </c>
      <c r="L24" s="19">
        <f t="shared" si="38"/>
        <v>0.29880478087649404</v>
      </c>
      <c r="M24" s="12">
        <f>'Plan BWA Monate'!I24</f>
        <v>75000</v>
      </c>
      <c r="N24" s="19">
        <f t="shared" ref="N24:P24" si="39">M24/M$13</f>
        <v>0.29880478087649404</v>
      </c>
      <c r="O24" s="12">
        <f>'Plan BWA Monate'!J24</f>
        <v>75000</v>
      </c>
      <c r="P24" s="19">
        <f t="shared" si="39"/>
        <v>0.29880478087649404</v>
      </c>
      <c r="Q24" s="12">
        <f>'Plan BWA Monate'!K24</f>
        <v>75000</v>
      </c>
      <c r="R24" s="19">
        <f t="shared" ref="R24:T24" si="40">Q24/Q$13</f>
        <v>0.29880478087649404</v>
      </c>
      <c r="S24" s="12">
        <f>'Plan BWA Monate'!L24</f>
        <v>75000</v>
      </c>
      <c r="T24" s="19">
        <f t="shared" si="40"/>
        <v>0.29880478087649404</v>
      </c>
      <c r="U24" s="12">
        <f>'Plan BWA Monate'!M24</f>
        <v>75000</v>
      </c>
      <c r="V24" s="19">
        <f t="shared" ref="V24:X24" si="41">U24/U$13</f>
        <v>0.29880478087649404</v>
      </c>
      <c r="W24" s="12">
        <f>'Plan BWA Monate'!N24</f>
        <v>75000</v>
      </c>
      <c r="X24" s="19">
        <f t="shared" si="41"/>
        <v>0.29880478087649404</v>
      </c>
      <c r="Y24" s="12">
        <f>'Plan BWA Monate'!O24</f>
        <v>75000</v>
      </c>
      <c r="Z24" s="19">
        <f t="shared" ref="Z24:AB24" si="42">Y24/Y$13</f>
        <v>0.29880478087649404</v>
      </c>
      <c r="AA24" s="12">
        <f>'Plan BWA Monate'!P24</f>
        <v>75000</v>
      </c>
      <c r="AB24" s="19">
        <f t="shared" si="42"/>
        <v>0.29880478087649404</v>
      </c>
      <c r="AC24" s="11">
        <f>'Plan BWA Monate'!Q24</f>
        <v>898000</v>
      </c>
      <c r="AD24" s="14">
        <f t="shared" si="7"/>
        <v>0.29814077025232405</v>
      </c>
      <c r="AE24" s="62"/>
    </row>
    <row r="25" spans="1:31" x14ac:dyDescent="0.25">
      <c r="A25" s="62"/>
      <c r="B25" s="8" t="s">
        <v>38</v>
      </c>
      <c r="C25" s="7" t="s">
        <v>46</v>
      </c>
      <c r="D25" s="13"/>
      <c r="E25" s="12">
        <f>'Plan BWA Monate'!E25</f>
        <v>15000</v>
      </c>
      <c r="F25" s="19">
        <f t="shared" si="1"/>
        <v>5.9760956175298807E-2</v>
      </c>
      <c r="G25" s="12">
        <f>'Plan BWA Monate'!F25</f>
        <v>15000</v>
      </c>
      <c r="H25" s="19">
        <f t="shared" si="1"/>
        <v>5.9760956175298807E-2</v>
      </c>
      <c r="I25" s="12">
        <f>'Plan BWA Monate'!G25</f>
        <v>15000</v>
      </c>
      <c r="J25" s="19">
        <f t="shared" ref="J25:L25" si="43">I25/I$13</f>
        <v>5.9760956175298807E-2</v>
      </c>
      <c r="K25" s="12">
        <f>'Plan BWA Monate'!H25</f>
        <v>15000</v>
      </c>
      <c r="L25" s="19">
        <f t="shared" si="43"/>
        <v>5.9760956175298807E-2</v>
      </c>
      <c r="M25" s="12">
        <f>'Plan BWA Monate'!I25</f>
        <v>15000</v>
      </c>
      <c r="N25" s="19">
        <f t="shared" ref="N25:P25" si="44">M25/M$13</f>
        <v>5.9760956175298807E-2</v>
      </c>
      <c r="O25" s="12">
        <f>'Plan BWA Monate'!J25</f>
        <v>15000</v>
      </c>
      <c r="P25" s="19">
        <f t="shared" si="44"/>
        <v>5.9760956175298807E-2</v>
      </c>
      <c r="Q25" s="12">
        <f>'Plan BWA Monate'!K25</f>
        <v>15000</v>
      </c>
      <c r="R25" s="19">
        <f t="shared" ref="R25:T25" si="45">Q25/Q$13</f>
        <v>5.9760956175298807E-2</v>
      </c>
      <c r="S25" s="12">
        <f>'Plan BWA Monate'!L25</f>
        <v>15000</v>
      </c>
      <c r="T25" s="19">
        <f t="shared" si="45"/>
        <v>5.9760956175298807E-2</v>
      </c>
      <c r="U25" s="12">
        <f>'Plan BWA Monate'!M25</f>
        <v>15000</v>
      </c>
      <c r="V25" s="19">
        <f t="shared" ref="V25:X25" si="46">U25/U$13</f>
        <v>5.9760956175298807E-2</v>
      </c>
      <c r="W25" s="12">
        <f>'Plan BWA Monate'!N25</f>
        <v>15000</v>
      </c>
      <c r="X25" s="19">
        <f t="shared" si="46"/>
        <v>5.9760956175298807E-2</v>
      </c>
      <c r="Y25" s="12">
        <f>'Plan BWA Monate'!O25</f>
        <v>15000</v>
      </c>
      <c r="Z25" s="19">
        <f t="shared" ref="Z25:AB25" si="47">Y25/Y$13</f>
        <v>5.9760956175298807E-2</v>
      </c>
      <c r="AA25" s="12">
        <f>'Plan BWA Monate'!P25</f>
        <v>15000</v>
      </c>
      <c r="AB25" s="19">
        <f t="shared" si="47"/>
        <v>5.9760956175298807E-2</v>
      </c>
      <c r="AC25" s="11">
        <f>'Plan BWA Monate'!Q25</f>
        <v>180000</v>
      </c>
      <c r="AD25" s="14">
        <f t="shared" si="7"/>
        <v>5.9760956175298807E-2</v>
      </c>
      <c r="AE25" s="62"/>
    </row>
    <row r="26" spans="1:31" x14ac:dyDescent="0.25">
      <c r="A26" s="62"/>
      <c r="B26" s="8" t="s">
        <v>38</v>
      </c>
      <c r="C26" s="7" t="s">
        <v>52</v>
      </c>
      <c r="D26" s="13"/>
      <c r="E26" s="12">
        <f>'Plan BWA Monate'!E26</f>
        <v>500</v>
      </c>
      <c r="F26" s="19">
        <f t="shared" si="1"/>
        <v>1.9920318725099601E-3</v>
      </c>
      <c r="G26" s="12">
        <f>'Plan BWA Monate'!F26</f>
        <v>500</v>
      </c>
      <c r="H26" s="19">
        <f t="shared" si="1"/>
        <v>1.9920318725099601E-3</v>
      </c>
      <c r="I26" s="12">
        <f>'Plan BWA Monate'!G26</f>
        <v>500</v>
      </c>
      <c r="J26" s="19">
        <f t="shared" ref="J26:L26" si="48">I26/I$13</f>
        <v>1.9920318725099601E-3</v>
      </c>
      <c r="K26" s="12">
        <f>'Plan BWA Monate'!H26</f>
        <v>500</v>
      </c>
      <c r="L26" s="19">
        <f t="shared" si="48"/>
        <v>1.9920318725099601E-3</v>
      </c>
      <c r="M26" s="12">
        <f>'Plan BWA Monate'!I26</f>
        <v>500</v>
      </c>
      <c r="N26" s="19">
        <f t="shared" ref="N26:P26" si="49">M26/M$13</f>
        <v>1.9920318725099601E-3</v>
      </c>
      <c r="O26" s="12">
        <f>'Plan BWA Monate'!J26</f>
        <v>500</v>
      </c>
      <c r="P26" s="19">
        <f t="shared" si="49"/>
        <v>1.9920318725099601E-3</v>
      </c>
      <c r="Q26" s="12">
        <f>'Plan BWA Monate'!K26</f>
        <v>500</v>
      </c>
      <c r="R26" s="19">
        <f t="shared" ref="R26:T26" si="50">Q26/Q$13</f>
        <v>1.9920318725099601E-3</v>
      </c>
      <c r="S26" s="12">
        <f>'Plan BWA Monate'!L26</f>
        <v>500</v>
      </c>
      <c r="T26" s="19">
        <f t="shared" si="50"/>
        <v>1.9920318725099601E-3</v>
      </c>
      <c r="U26" s="12">
        <f>'Plan BWA Monate'!M26</f>
        <v>500</v>
      </c>
      <c r="V26" s="19">
        <f t="shared" ref="V26:X26" si="51">U26/U$13</f>
        <v>1.9920318725099601E-3</v>
      </c>
      <c r="W26" s="12">
        <f>'Plan BWA Monate'!N26</f>
        <v>500</v>
      </c>
      <c r="X26" s="19">
        <f t="shared" si="51"/>
        <v>1.9920318725099601E-3</v>
      </c>
      <c r="Y26" s="12">
        <f>'Plan BWA Monate'!O26</f>
        <v>500</v>
      </c>
      <c r="Z26" s="19">
        <f t="shared" ref="Z26:AB26" si="52">Y26/Y$13</f>
        <v>1.9920318725099601E-3</v>
      </c>
      <c r="AA26" s="12">
        <f>'Plan BWA Monate'!P26</f>
        <v>500</v>
      </c>
      <c r="AB26" s="19">
        <f t="shared" si="52"/>
        <v>1.9920318725099601E-3</v>
      </c>
      <c r="AC26" s="11">
        <f>'Plan BWA Monate'!Q26</f>
        <v>6000</v>
      </c>
      <c r="AD26" s="14">
        <f t="shared" si="7"/>
        <v>1.9920318725099601E-3</v>
      </c>
      <c r="AE26" s="62"/>
    </row>
    <row r="27" spans="1:31" x14ac:dyDescent="0.25">
      <c r="A27" s="62"/>
      <c r="B27" s="8" t="s">
        <v>38</v>
      </c>
      <c r="C27" s="7" t="s">
        <v>53</v>
      </c>
      <c r="D27" s="13"/>
      <c r="E27" s="12">
        <f>'Plan BWA Monate'!E27</f>
        <v>600</v>
      </c>
      <c r="F27" s="19">
        <f t="shared" si="1"/>
        <v>2.3904382470119521E-3</v>
      </c>
      <c r="G27" s="12">
        <f>'Plan BWA Monate'!F27</f>
        <v>600</v>
      </c>
      <c r="H27" s="19">
        <f t="shared" si="1"/>
        <v>2.3904382470119521E-3</v>
      </c>
      <c r="I27" s="12">
        <f>'Plan BWA Monate'!G27</f>
        <v>600</v>
      </c>
      <c r="J27" s="19">
        <f t="shared" ref="J27:L27" si="53">I27/I$13</f>
        <v>2.3904382470119521E-3</v>
      </c>
      <c r="K27" s="12">
        <f>'Plan BWA Monate'!H27</f>
        <v>600</v>
      </c>
      <c r="L27" s="19">
        <f t="shared" si="53"/>
        <v>2.3904382470119521E-3</v>
      </c>
      <c r="M27" s="12">
        <f>'Plan BWA Monate'!I27</f>
        <v>600</v>
      </c>
      <c r="N27" s="19">
        <f t="shared" ref="N27:P27" si="54">M27/M$13</f>
        <v>2.3904382470119521E-3</v>
      </c>
      <c r="O27" s="12">
        <f>'Plan BWA Monate'!J27</f>
        <v>600</v>
      </c>
      <c r="P27" s="19">
        <f t="shared" si="54"/>
        <v>2.3904382470119521E-3</v>
      </c>
      <c r="Q27" s="12">
        <f>'Plan BWA Monate'!K27</f>
        <v>600</v>
      </c>
      <c r="R27" s="19">
        <f t="shared" ref="R27:T27" si="55">Q27/Q$13</f>
        <v>2.3904382470119521E-3</v>
      </c>
      <c r="S27" s="12">
        <f>'Plan BWA Monate'!L27</f>
        <v>600</v>
      </c>
      <c r="T27" s="19">
        <f t="shared" si="55"/>
        <v>2.3904382470119521E-3</v>
      </c>
      <c r="U27" s="12">
        <f>'Plan BWA Monate'!M27</f>
        <v>600</v>
      </c>
      <c r="V27" s="19">
        <f t="shared" ref="V27:X27" si="56">U27/U$13</f>
        <v>2.3904382470119521E-3</v>
      </c>
      <c r="W27" s="12">
        <f>'Plan BWA Monate'!N27</f>
        <v>600</v>
      </c>
      <c r="X27" s="19">
        <f t="shared" si="56"/>
        <v>2.3904382470119521E-3</v>
      </c>
      <c r="Y27" s="12">
        <f>'Plan BWA Monate'!O27</f>
        <v>600</v>
      </c>
      <c r="Z27" s="19">
        <f t="shared" ref="Z27:AB27" si="57">Y27/Y$13</f>
        <v>2.3904382470119521E-3</v>
      </c>
      <c r="AA27" s="12">
        <f>'Plan BWA Monate'!P27</f>
        <v>600</v>
      </c>
      <c r="AB27" s="19">
        <f t="shared" si="57"/>
        <v>2.3904382470119521E-3</v>
      </c>
      <c r="AC27" s="11">
        <f>'Plan BWA Monate'!Q27</f>
        <v>7200</v>
      </c>
      <c r="AD27" s="14">
        <f t="shared" si="7"/>
        <v>2.3904382470119521E-3</v>
      </c>
      <c r="AE27" s="62"/>
    </row>
    <row r="28" spans="1:31" x14ac:dyDescent="0.25">
      <c r="A28" s="62"/>
      <c r="B28" s="8" t="s">
        <v>38</v>
      </c>
      <c r="C28" s="9" t="s">
        <v>47</v>
      </c>
      <c r="D28" s="13"/>
      <c r="E28" s="12">
        <f>'Plan BWA Monate'!E28</f>
        <v>100</v>
      </c>
      <c r="F28" s="19">
        <f t="shared" si="1"/>
        <v>3.9840637450199205E-4</v>
      </c>
      <c r="G28" s="12">
        <f>'Plan BWA Monate'!F28</f>
        <v>100</v>
      </c>
      <c r="H28" s="19">
        <f t="shared" si="1"/>
        <v>3.9840637450199205E-4</v>
      </c>
      <c r="I28" s="12">
        <f>'Plan BWA Monate'!G28</f>
        <v>100</v>
      </c>
      <c r="J28" s="19">
        <f t="shared" ref="J28:L28" si="58">I28/I$13</f>
        <v>3.9840637450199205E-4</v>
      </c>
      <c r="K28" s="12">
        <f>'Plan BWA Monate'!H28</f>
        <v>100</v>
      </c>
      <c r="L28" s="19">
        <f t="shared" si="58"/>
        <v>3.9840637450199205E-4</v>
      </c>
      <c r="M28" s="12">
        <f>'Plan BWA Monate'!I28</f>
        <v>100</v>
      </c>
      <c r="N28" s="19">
        <f t="shared" ref="N28:P28" si="59">M28/M$13</f>
        <v>3.9840637450199205E-4</v>
      </c>
      <c r="O28" s="12">
        <f>'Plan BWA Monate'!J28</f>
        <v>100</v>
      </c>
      <c r="P28" s="19">
        <f t="shared" si="59"/>
        <v>3.9840637450199205E-4</v>
      </c>
      <c r="Q28" s="12">
        <f>'Plan BWA Monate'!K28</f>
        <v>100</v>
      </c>
      <c r="R28" s="19">
        <f t="shared" ref="R28:T28" si="60">Q28/Q$13</f>
        <v>3.9840637450199205E-4</v>
      </c>
      <c r="S28" s="12">
        <f>'Plan BWA Monate'!L28</f>
        <v>100</v>
      </c>
      <c r="T28" s="19">
        <f t="shared" si="60"/>
        <v>3.9840637450199205E-4</v>
      </c>
      <c r="U28" s="12">
        <f>'Plan BWA Monate'!M28</f>
        <v>100</v>
      </c>
      <c r="V28" s="19">
        <f t="shared" ref="V28:X28" si="61">U28/U$13</f>
        <v>3.9840637450199205E-4</v>
      </c>
      <c r="W28" s="12">
        <f>'Plan BWA Monate'!N28</f>
        <v>100</v>
      </c>
      <c r="X28" s="19">
        <f t="shared" si="61"/>
        <v>3.9840637450199205E-4</v>
      </c>
      <c r="Y28" s="12">
        <f>'Plan BWA Monate'!O28</f>
        <v>100</v>
      </c>
      <c r="Z28" s="19">
        <f t="shared" ref="Z28:AB28" si="62">Y28/Y$13</f>
        <v>3.9840637450199205E-4</v>
      </c>
      <c r="AA28" s="12">
        <f>'Plan BWA Monate'!P28</f>
        <v>100</v>
      </c>
      <c r="AB28" s="19">
        <f t="shared" si="62"/>
        <v>3.9840637450199205E-4</v>
      </c>
      <c r="AC28" s="11">
        <f>'Plan BWA Monate'!Q28</f>
        <v>1200</v>
      </c>
      <c r="AD28" s="14">
        <f t="shared" si="7"/>
        <v>3.9840637450199205E-4</v>
      </c>
      <c r="AE28" s="62"/>
    </row>
    <row r="29" spans="1:31" x14ac:dyDescent="0.25">
      <c r="A29" s="62"/>
      <c r="B29" s="8" t="s">
        <v>38</v>
      </c>
      <c r="C29" s="7" t="s">
        <v>54</v>
      </c>
      <c r="D29" s="13"/>
      <c r="E29" s="12">
        <f>'Plan BWA Monate'!E29</f>
        <v>250</v>
      </c>
      <c r="F29" s="19">
        <f t="shared" si="1"/>
        <v>9.9601593625498006E-4</v>
      </c>
      <c r="G29" s="12">
        <f>'Plan BWA Monate'!F29</f>
        <v>250</v>
      </c>
      <c r="H29" s="19">
        <f t="shared" si="1"/>
        <v>9.9601593625498006E-4</v>
      </c>
      <c r="I29" s="12">
        <f>'Plan BWA Monate'!G29</f>
        <v>250</v>
      </c>
      <c r="J29" s="19">
        <f t="shared" ref="J29:L29" si="63">I29/I$13</f>
        <v>9.9601593625498006E-4</v>
      </c>
      <c r="K29" s="12">
        <f>'Plan BWA Monate'!H29</f>
        <v>250</v>
      </c>
      <c r="L29" s="19">
        <f t="shared" si="63"/>
        <v>9.9601593625498006E-4</v>
      </c>
      <c r="M29" s="12">
        <f>'Plan BWA Monate'!I29</f>
        <v>250</v>
      </c>
      <c r="N29" s="19">
        <f t="shared" ref="N29:P29" si="64">M29/M$13</f>
        <v>9.9601593625498006E-4</v>
      </c>
      <c r="O29" s="12">
        <f>'Plan BWA Monate'!J29</f>
        <v>250</v>
      </c>
      <c r="P29" s="19">
        <f t="shared" si="64"/>
        <v>9.9601593625498006E-4</v>
      </c>
      <c r="Q29" s="12">
        <f>'Plan BWA Monate'!K29</f>
        <v>250</v>
      </c>
      <c r="R29" s="19">
        <f t="shared" ref="R29:T29" si="65">Q29/Q$13</f>
        <v>9.9601593625498006E-4</v>
      </c>
      <c r="S29" s="12">
        <f>'Plan BWA Monate'!L29</f>
        <v>250</v>
      </c>
      <c r="T29" s="19">
        <f t="shared" si="65"/>
        <v>9.9601593625498006E-4</v>
      </c>
      <c r="U29" s="12">
        <f>'Plan BWA Monate'!M29</f>
        <v>250</v>
      </c>
      <c r="V29" s="19">
        <f t="shared" ref="V29:X29" si="66">U29/U$13</f>
        <v>9.9601593625498006E-4</v>
      </c>
      <c r="W29" s="12">
        <f>'Plan BWA Monate'!N29</f>
        <v>250</v>
      </c>
      <c r="X29" s="19">
        <f t="shared" si="66"/>
        <v>9.9601593625498006E-4</v>
      </c>
      <c r="Y29" s="12">
        <f>'Plan BWA Monate'!O29</f>
        <v>250</v>
      </c>
      <c r="Z29" s="19">
        <f t="shared" ref="Z29:AB29" si="67">Y29/Y$13</f>
        <v>9.9601593625498006E-4</v>
      </c>
      <c r="AA29" s="12">
        <f>'Plan BWA Monate'!P29</f>
        <v>250</v>
      </c>
      <c r="AB29" s="19">
        <f t="shared" si="67"/>
        <v>9.9601593625498006E-4</v>
      </c>
      <c r="AC29" s="11">
        <f>'Plan BWA Monate'!Q29</f>
        <v>3000</v>
      </c>
      <c r="AD29" s="14">
        <f t="shared" si="7"/>
        <v>9.9601593625498006E-4</v>
      </c>
      <c r="AE29" s="62"/>
    </row>
    <row r="30" spans="1:31" x14ac:dyDescent="0.25">
      <c r="A30" s="62"/>
      <c r="B30" s="8" t="s">
        <v>38</v>
      </c>
      <c r="C30" s="7" t="s">
        <v>48</v>
      </c>
      <c r="D30" s="13"/>
      <c r="E30" s="12">
        <f>'Plan BWA Monate'!E30</f>
        <v>300</v>
      </c>
      <c r="F30" s="19">
        <f t="shared" si="1"/>
        <v>1.195219123505976E-3</v>
      </c>
      <c r="G30" s="12">
        <f>'Plan BWA Monate'!F30</f>
        <v>300</v>
      </c>
      <c r="H30" s="19">
        <f t="shared" si="1"/>
        <v>1.195219123505976E-3</v>
      </c>
      <c r="I30" s="12">
        <f>'Plan BWA Monate'!G30</f>
        <v>300</v>
      </c>
      <c r="J30" s="19">
        <f t="shared" ref="J30:L30" si="68">I30/I$13</f>
        <v>1.195219123505976E-3</v>
      </c>
      <c r="K30" s="12">
        <f>'Plan BWA Monate'!H30</f>
        <v>300</v>
      </c>
      <c r="L30" s="19">
        <f t="shared" si="68"/>
        <v>1.195219123505976E-3</v>
      </c>
      <c r="M30" s="12">
        <f>'Plan BWA Monate'!I30</f>
        <v>300</v>
      </c>
      <c r="N30" s="19">
        <f t="shared" ref="N30:P30" si="69">M30/M$13</f>
        <v>1.195219123505976E-3</v>
      </c>
      <c r="O30" s="12">
        <f>'Plan BWA Monate'!J30</f>
        <v>300</v>
      </c>
      <c r="P30" s="19">
        <f t="shared" si="69"/>
        <v>1.195219123505976E-3</v>
      </c>
      <c r="Q30" s="12">
        <f>'Plan BWA Monate'!K30</f>
        <v>300</v>
      </c>
      <c r="R30" s="19">
        <f t="shared" ref="R30:T30" si="70">Q30/Q$13</f>
        <v>1.195219123505976E-3</v>
      </c>
      <c r="S30" s="12">
        <f>'Plan BWA Monate'!L30</f>
        <v>300</v>
      </c>
      <c r="T30" s="19">
        <f t="shared" si="70"/>
        <v>1.195219123505976E-3</v>
      </c>
      <c r="U30" s="12">
        <f>'Plan BWA Monate'!M30</f>
        <v>300</v>
      </c>
      <c r="V30" s="19">
        <f t="shared" ref="V30:X30" si="71">U30/U$13</f>
        <v>1.195219123505976E-3</v>
      </c>
      <c r="W30" s="12">
        <f>'Plan BWA Monate'!N30</f>
        <v>300</v>
      </c>
      <c r="X30" s="19">
        <f t="shared" si="71"/>
        <v>1.195219123505976E-3</v>
      </c>
      <c r="Y30" s="12">
        <f>'Plan BWA Monate'!O30</f>
        <v>300</v>
      </c>
      <c r="Z30" s="19">
        <f t="shared" ref="Z30:AB30" si="72">Y30/Y$13</f>
        <v>1.195219123505976E-3</v>
      </c>
      <c r="AA30" s="12">
        <f>'Plan BWA Monate'!P30</f>
        <v>300</v>
      </c>
      <c r="AB30" s="19">
        <f t="shared" si="72"/>
        <v>1.195219123505976E-3</v>
      </c>
      <c r="AC30" s="11">
        <f>'Plan BWA Monate'!Q30</f>
        <v>3600</v>
      </c>
      <c r="AD30" s="14">
        <f t="shared" si="7"/>
        <v>1.195219123505976E-3</v>
      </c>
      <c r="AE30" s="62"/>
    </row>
    <row r="31" spans="1:31" x14ac:dyDescent="0.25">
      <c r="A31" s="62"/>
      <c r="B31" s="8" t="s">
        <v>38</v>
      </c>
      <c r="C31" s="7" t="s">
        <v>68</v>
      </c>
      <c r="D31" s="13"/>
      <c r="E31" s="12">
        <f>'Plan BWA Monate'!E31</f>
        <v>1200</v>
      </c>
      <c r="F31" s="19">
        <f t="shared" si="1"/>
        <v>4.7808764940239041E-3</v>
      </c>
      <c r="G31" s="12">
        <f>'Plan BWA Monate'!F31</f>
        <v>1200</v>
      </c>
      <c r="H31" s="19">
        <f t="shared" si="1"/>
        <v>4.7808764940239041E-3</v>
      </c>
      <c r="I31" s="12">
        <f>'Plan BWA Monate'!G31</f>
        <v>1200</v>
      </c>
      <c r="J31" s="19">
        <f t="shared" ref="J31:L31" si="73">I31/I$13</f>
        <v>4.7808764940239041E-3</v>
      </c>
      <c r="K31" s="12">
        <f>'Plan BWA Monate'!H31</f>
        <v>1200</v>
      </c>
      <c r="L31" s="19">
        <f t="shared" si="73"/>
        <v>4.7808764940239041E-3</v>
      </c>
      <c r="M31" s="12">
        <f>'Plan BWA Monate'!I31</f>
        <v>1200</v>
      </c>
      <c r="N31" s="19">
        <f t="shared" ref="N31:P31" si="74">M31/M$13</f>
        <v>4.7808764940239041E-3</v>
      </c>
      <c r="O31" s="12">
        <f>'Plan BWA Monate'!J31</f>
        <v>1200</v>
      </c>
      <c r="P31" s="19">
        <f t="shared" si="74"/>
        <v>4.7808764940239041E-3</v>
      </c>
      <c r="Q31" s="12">
        <f>'Plan BWA Monate'!K31</f>
        <v>1200</v>
      </c>
      <c r="R31" s="19">
        <f t="shared" ref="R31:T31" si="75">Q31/Q$13</f>
        <v>4.7808764940239041E-3</v>
      </c>
      <c r="S31" s="12">
        <f>'Plan BWA Monate'!L31</f>
        <v>1200</v>
      </c>
      <c r="T31" s="19">
        <f t="shared" si="75"/>
        <v>4.7808764940239041E-3</v>
      </c>
      <c r="U31" s="12">
        <f>'Plan BWA Monate'!M31</f>
        <v>1200</v>
      </c>
      <c r="V31" s="19">
        <f t="shared" ref="V31:X31" si="76">U31/U$13</f>
        <v>4.7808764940239041E-3</v>
      </c>
      <c r="W31" s="12">
        <f>'Plan BWA Monate'!N31</f>
        <v>1200</v>
      </c>
      <c r="X31" s="19">
        <f t="shared" si="76"/>
        <v>4.7808764940239041E-3</v>
      </c>
      <c r="Y31" s="12">
        <f>'Plan BWA Monate'!O31</f>
        <v>1200</v>
      </c>
      <c r="Z31" s="19">
        <f t="shared" ref="Z31:AB31" si="77">Y31/Y$13</f>
        <v>4.7808764940239041E-3</v>
      </c>
      <c r="AA31" s="12">
        <f>'Plan BWA Monate'!P31</f>
        <v>1200</v>
      </c>
      <c r="AB31" s="19">
        <f t="shared" si="77"/>
        <v>4.7808764940239041E-3</v>
      </c>
      <c r="AC31" s="11">
        <f>'Plan BWA Monate'!Q31</f>
        <v>14400</v>
      </c>
      <c r="AD31" s="14">
        <f t="shared" si="7"/>
        <v>4.7808764940239041E-3</v>
      </c>
      <c r="AE31" s="62"/>
    </row>
    <row r="32" spans="1:31" x14ac:dyDescent="0.25">
      <c r="A32" s="62"/>
      <c r="B32" s="8" t="s">
        <v>38</v>
      </c>
      <c r="C32" s="7" t="s">
        <v>49</v>
      </c>
      <c r="D32" s="13"/>
      <c r="E32" s="12">
        <f>'Plan BWA Monate'!E32</f>
        <v>1500</v>
      </c>
      <c r="F32" s="19">
        <f t="shared" si="1"/>
        <v>5.9760956175298804E-3</v>
      </c>
      <c r="G32" s="12">
        <f>'Plan BWA Monate'!F32</f>
        <v>1500</v>
      </c>
      <c r="H32" s="19">
        <f t="shared" si="1"/>
        <v>5.9760956175298804E-3</v>
      </c>
      <c r="I32" s="12">
        <f>'Plan BWA Monate'!G32</f>
        <v>1500</v>
      </c>
      <c r="J32" s="19">
        <f t="shared" ref="J32:L32" si="78">I32/I$13</f>
        <v>5.9760956175298804E-3</v>
      </c>
      <c r="K32" s="12">
        <f>'Plan BWA Monate'!H32</f>
        <v>1500</v>
      </c>
      <c r="L32" s="19">
        <f t="shared" si="78"/>
        <v>5.9760956175298804E-3</v>
      </c>
      <c r="M32" s="12">
        <f>'Plan BWA Monate'!I32</f>
        <v>1500</v>
      </c>
      <c r="N32" s="19">
        <f t="shared" ref="N32:P32" si="79">M32/M$13</f>
        <v>5.9760956175298804E-3</v>
      </c>
      <c r="O32" s="12">
        <f>'Plan BWA Monate'!J32</f>
        <v>1500</v>
      </c>
      <c r="P32" s="19">
        <f t="shared" si="79"/>
        <v>5.9760956175298804E-3</v>
      </c>
      <c r="Q32" s="12">
        <f>'Plan BWA Monate'!K32</f>
        <v>1500</v>
      </c>
      <c r="R32" s="19">
        <f t="shared" ref="R32:T32" si="80">Q32/Q$13</f>
        <v>5.9760956175298804E-3</v>
      </c>
      <c r="S32" s="12">
        <f>'Plan BWA Monate'!L32</f>
        <v>1500</v>
      </c>
      <c r="T32" s="19">
        <f t="shared" si="80"/>
        <v>5.9760956175298804E-3</v>
      </c>
      <c r="U32" s="12">
        <f>'Plan BWA Monate'!M32</f>
        <v>1500</v>
      </c>
      <c r="V32" s="19">
        <f t="shared" ref="V32:X32" si="81">U32/U$13</f>
        <v>5.9760956175298804E-3</v>
      </c>
      <c r="W32" s="12">
        <f>'Plan BWA Monate'!N32</f>
        <v>1500</v>
      </c>
      <c r="X32" s="19">
        <f t="shared" si="81"/>
        <v>5.9760956175298804E-3</v>
      </c>
      <c r="Y32" s="12">
        <f>'Plan BWA Monate'!O32</f>
        <v>1500</v>
      </c>
      <c r="Z32" s="19">
        <f t="shared" ref="Z32:AB32" si="82">Y32/Y$13</f>
        <v>5.9760956175298804E-3</v>
      </c>
      <c r="AA32" s="12">
        <f>'Plan BWA Monate'!P32</f>
        <v>1500</v>
      </c>
      <c r="AB32" s="19">
        <f t="shared" si="82"/>
        <v>5.9760956175298804E-3</v>
      </c>
      <c r="AC32" s="11">
        <f>'Plan BWA Monate'!Q32</f>
        <v>18000</v>
      </c>
      <c r="AD32" s="14">
        <f t="shared" si="7"/>
        <v>5.9760956175298804E-3</v>
      </c>
      <c r="AE32" s="62"/>
    </row>
    <row r="33" spans="1:31" x14ac:dyDescent="0.25">
      <c r="A33" s="62"/>
      <c r="B33" s="8" t="s">
        <v>38</v>
      </c>
      <c r="C33" s="7" t="s">
        <v>55</v>
      </c>
      <c r="D33" s="13"/>
      <c r="E33" s="12">
        <f>'Plan BWA Monate'!E33</f>
        <v>2000</v>
      </c>
      <c r="F33" s="19">
        <f t="shared" si="1"/>
        <v>7.9681274900398405E-3</v>
      </c>
      <c r="G33" s="12">
        <f>'Plan BWA Monate'!F33</f>
        <v>500</v>
      </c>
      <c r="H33" s="19">
        <f t="shared" si="1"/>
        <v>1.9920318725099601E-3</v>
      </c>
      <c r="I33" s="12">
        <f>'Plan BWA Monate'!G33</f>
        <v>2000</v>
      </c>
      <c r="J33" s="19">
        <f t="shared" ref="J33:L33" si="83">I33/I$13</f>
        <v>7.9681274900398405E-3</v>
      </c>
      <c r="K33" s="12">
        <f>'Plan BWA Monate'!H33</f>
        <v>2000</v>
      </c>
      <c r="L33" s="19">
        <f t="shared" si="83"/>
        <v>7.9681274900398405E-3</v>
      </c>
      <c r="M33" s="12">
        <f>'Plan BWA Monate'!I33</f>
        <v>2000</v>
      </c>
      <c r="N33" s="19">
        <f t="shared" ref="N33:P33" si="84">M33/M$13</f>
        <v>7.9681274900398405E-3</v>
      </c>
      <c r="O33" s="12">
        <f>'Plan BWA Monate'!J33</f>
        <v>2000</v>
      </c>
      <c r="P33" s="19">
        <f t="shared" si="84"/>
        <v>7.9681274900398405E-3</v>
      </c>
      <c r="Q33" s="12">
        <f>'Plan BWA Monate'!K33</f>
        <v>2000</v>
      </c>
      <c r="R33" s="19">
        <f t="shared" ref="R33:T33" si="85">Q33/Q$13</f>
        <v>7.9681274900398405E-3</v>
      </c>
      <c r="S33" s="12">
        <f>'Plan BWA Monate'!L33</f>
        <v>2000</v>
      </c>
      <c r="T33" s="19">
        <f t="shared" si="85"/>
        <v>7.9681274900398405E-3</v>
      </c>
      <c r="U33" s="12">
        <f>'Plan BWA Monate'!M33</f>
        <v>2000</v>
      </c>
      <c r="V33" s="19">
        <f t="shared" ref="V33:X33" si="86">U33/U$13</f>
        <v>7.9681274900398405E-3</v>
      </c>
      <c r="W33" s="12">
        <f>'Plan BWA Monate'!N33</f>
        <v>2000</v>
      </c>
      <c r="X33" s="19">
        <f t="shared" si="86"/>
        <v>7.9681274900398405E-3</v>
      </c>
      <c r="Y33" s="12">
        <f>'Plan BWA Monate'!O33</f>
        <v>2000</v>
      </c>
      <c r="Z33" s="19">
        <f t="shared" ref="Z33:AB33" si="87">Y33/Y$13</f>
        <v>7.9681274900398405E-3</v>
      </c>
      <c r="AA33" s="12">
        <f>'Plan BWA Monate'!P33</f>
        <v>2000</v>
      </c>
      <c r="AB33" s="19">
        <f t="shared" si="87"/>
        <v>7.9681274900398405E-3</v>
      </c>
      <c r="AC33" s="11">
        <f>'Plan BWA Monate'!Q33</f>
        <v>22500</v>
      </c>
      <c r="AD33" s="14">
        <f t="shared" si="7"/>
        <v>7.4701195219123509E-3</v>
      </c>
      <c r="AE33" s="62"/>
    </row>
    <row r="34" spans="1:31" x14ac:dyDescent="0.25">
      <c r="A34" s="62"/>
      <c r="B34" s="8" t="s">
        <v>38</v>
      </c>
      <c r="C34" s="7" t="s">
        <v>50</v>
      </c>
      <c r="D34" s="13"/>
      <c r="E34" s="12">
        <f>'Plan BWA Monate'!E34</f>
        <v>1980</v>
      </c>
      <c r="F34" s="19">
        <f t="shared" si="1"/>
        <v>7.8884462151394431E-3</v>
      </c>
      <c r="G34" s="12">
        <f>'Plan BWA Monate'!F34</f>
        <v>1980</v>
      </c>
      <c r="H34" s="19">
        <f t="shared" si="1"/>
        <v>7.8884462151394431E-3</v>
      </c>
      <c r="I34" s="12">
        <f>'Plan BWA Monate'!G34</f>
        <v>1980</v>
      </c>
      <c r="J34" s="19">
        <f t="shared" ref="J34:L34" si="88">I34/I$13</f>
        <v>7.8884462151394431E-3</v>
      </c>
      <c r="K34" s="12">
        <f>'Plan BWA Monate'!H34</f>
        <v>1980</v>
      </c>
      <c r="L34" s="19">
        <f t="shared" si="88"/>
        <v>7.8884462151394431E-3</v>
      </c>
      <c r="M34" s="12">
        <f>'Plan BWA Monate'!I34</f>
        <v>1980</v>
      </c>
      <c r="N34" s="19">
        <f t="shared" ref="N34:P34" si="89">M34/M$13</f>
        <v>7.8884462151394431E-3</v>
      </c>
      <c r="O34" s="12">
        <f>'Plan BWA Monate'!J34</f>
        <v>1980</v>
      </c>
      <c r="P34" s="19">
        <f t="shared" si="89"/>
        <v>7.8884462151394431E-3</v>
      </c>
      <c r="Q34" s="12">
        <f>'Plan BWA Monate'!K34</f>
        <v>1980</v>
      </c>
      <c r="R34" s="19">
        <f t="shared" ref="R34:T34" si="90">Q34/Q$13</f>
        <v>7.8884462151394431E-3</v>
      </c>
      <c r="S34" s="12">
        <f>'Plan BWA Monate'!L34</f>
        <v>1980</v>
      </c>
      <c r="T34" s="19">
        <f t="shared" si="90"/>
        <v>7.8884462151394431E-3</v>
      </c>
      <c r="U34" s="12">
        <f>'Plan BWA Monate'!M34</f>
        <v>1980</v>
      </c>
      <c r="V34" s="19">
        <f t="shared" ref="V34:X34" si="91">U34/U$13</f>
        <v>7.8884462151394431E-3</v>
      </c>
      <c r="W34" s="12">
        <f>'Plan BWA Monate'!N34</f>
        <v>1980</v>
      </c>
      <c r="X34" s="19">
        <f t="shared" si="91"/>
        <v>7.8884462151394431E-3</v>
      </c>
      <c r="Y34" s="12">
        <f>'Plan BWA Monate'!O34</f>
        <v>1980</v>
      </c>
      <c r="Z34" s="19">
        <f t="shared" ref="Z34:AB34" si="92">Y34/Y$13</f>
        <v>7.8884462151394431E-3</v>
      </c>
      <c r="AA34" s="12">
        <f>'Plan BWA Monate'!P34</f>
        <v>1980</v>
      </c>
      <c r="AB34" s="19">
        <f t="shared" si="92"/>
        <v>7.8884462151394431E-3</v>
      </c>
      <c r="AC34" s="11">
        <f>'Plan BWA Monate'!Q34</f>
        <v>23760</v>
      </c>
      <c r="AD34" s="14">
        <f t="shared" si="7"/>
        <v>7.8884462151394431E-3</v>
      </c>
      <c r="AE34" s="62"/>
    </row>
    <row r="35" spans="1:31" x14ac:dyDescent="0.25">
      <c r="A35" s="62"/>
      <c r="B35" s="8" t="s">
        <v>44</v>
      </c>
      <c r="C35" s="6" t="s">
        <v>69</v>
      </c>
      <c r="D35" s="13"/>
      <c r="E35" s="11">
        <f>'Plan BWA Monate'!E35</f>
        <v>98430</v>
      </c>
      <c r="F35" s="14">
        <f t="shared" si="1"/>
        <v>0.39215139442231078</v>
      </c>
      <c r="G35" s="11">
        <f>'Plan BWA Monate'!F35</f>
        <v>94930</v>
      </c>
      <c r="H35" s="14">
        <f t="shared" si="1"/>
        <v>0.37820717131474102</v>
      </c>
      <c r="I35" s="11">
        <f>'Plan BWA Monate'!G35</f>
        <v>98430</v>
      </c>
      <c r="J35" s="14">
        <f t="shared" ref="J35:L35" si="93">I35/I$13</f>
        <v>0.39215139442231078</v>
      </c>
      <c r="K35" s="11">
        <f>'Plan BWA Monate'!H35</f>
        <v>98430</v>
      </c>
      <c r="L35" s="14">
        <f t="shared" si="93"/>
        <v>0.39215139442231078</v>
      </c>
      <c r="M35" s="11">
        <f>'Plan BWA Monate'!I35</f>
        <v>98430</v>
      </c>
      <c r="N35" s="14">
        <f t="shared" ref="N35:P35" si="94">M35/M$13</f>
        <v>0.39215139442231078</v>
      </c>
      <c r="O35" s="11">
        <f>'Plan BWA Monate'!J35</f>
        <v>98430</v>
      </c>
      <c r="P35" s="14">
        <f t="shared" si="94"/>
        <v>0.39215139442231078</v>
      </c>
      <c r="Q35" s="11">
        <f>'Plan BWA Monate'!K35</f>
        <v>98430</v>
      </c>
      <c r="R35" s="14">
        <f t="shared" ref="R35:T35" si="95">Q35/Q$13</f>
        <v>0.39215139442231078</v>
      </c>
      <c r="S35" s="11">
        <f>'Plan BWA Monate'!L35</f>
        <v>98430</v>
      </c>
      <c r="T35" s="14">
        <f t="shared" si="95"/>
        <v>0.39215139442231078</v>
      </c>
      <c r="U35" s="11">
        <f>'Plan BWA Monate'!M35</f>
        <v>98430</v>
      </c>
      <c r="V35" s="14">
        <f t="shared" ref="V35:X35" si="96">U35/U$13</f>
        <v>0.39215139442231078</v>
      </c>
      <c r="W35" s="11">
        <f>'Plan BWA Monate'!N35</f>
        <v>98430</v>
      </c>
      <c r="X35" s="14">
        <f t="shared" si="96"/>
        <v>0.39215139442231078</v>
      </c>
      <c r="Y35" s="11">
        <f>'Plan BWA Monate'!O35</f>
        <v>98430</v>
      </c>
      <c r="Z35" s="14">
        <f t="shared" ref="Z35:AB35" si="97">Y35/Y$13</f>
        <v>0.39215139442231078</v>
      </c>
      <c r="AA35" s="11">
        <f>'Plan BWA Monate'!P35</f>
        <v>98430</v>
      </c>
      <c r="AB35" s="14">
        <f t="shared" si="97"/>
        <v>0.39215139442231078</v>
      </c>
      <c r="AC35" s="11">
        <f>'Plan BWA Monate'!Q35</f>
        <v>1177660</v>
      </c>
      <c r="AD35" s="14">
        <f t="shared" si="7"/>
        <v>0.39098937583001325</v>
      </c>
      <c r="AE35" s="62"/>
    </row>
    <row r="36" spans="1:31" x14ac:dyDescent="0.25">
      <c r="A36" s="62"/>
      <c r="B36" s="3"/>
      <c r="C36" s="7"/>
      <c r="D36" s="13"/>
      <c r="E36" s="12"/>
      <c r="F36" s="19"/>
      <c r="G36" s="12"/>
      <c r="H36" s="19"/>
      <c r="I36" s="12"/>
      <c r="J36" s="19"/>
      <c r="K36" s="12"/>
      <c r="L36" s="19"/>
      <c r="M36" s="12"/>
      <c r="N36" s="19"/>
      <c r="O36" s="12"/>
      <c r="P36" s="19"/>
      <c r="Q36" s="12"/>
      <c r="R36" s="19"/>
      <c r="S36" s="12"/>
      <c r="T36" s="19"/>
      <c r="U36" s="12"/>
      <c r="V36" s="19"/>
      <c r="W36" s="12"/>
      <c r="X36" s="19"/>
      <c r="Y36" s="12"/>
      <c r="Z36" s="19"/>
      <c r="AA36" s="12"/>
      <c r="AB36" s="19"/>
      <c r="AC36" s="6"/>
      <c r="AD36" s="14"/>
      <c r="AE36" s="62"/>
    </row>
    <row r="37" spans="1:31" x14ac:dyDescent="0.25">
      <c r="A37" s="62"/>
      <c r="B37" s="68" t="s">
        <v>44</v>
      </c>
      <c r="C37" s="61" t="s">
        <v>51</v>
      </c>
      <c r="D37" s="60"/>
      <c r="E37" s="69">
        <f>'Plan BWA Monate'!E37</f>
        <v>33890</v>
      </c>
      <c r="F37" s="70">
        <f t="shared" si="1"/>
        <v>0.13501992031872509</v>
      </c>
      <c r="G37" s="69">
        <f>'Plan BWA Monate'!F37</f>
        <v>52390</v>
      </c>
      <c r="H37" s="70">
        <f t="shared" si="1"/>
        <v>0.20872509960159363</v>
      </c>
      <c r="I37" s="69">
        <f>'Plan BWA Monate'!G37</f>
        <v>33890</v>
      </c>
      <c r="J37" s="70">
        <f t="shared" ref="J37:L37" si="98">I37/I$13</f>
        <v>0.13501992031872509</v>
      </c>
      <c r="K37" s="69">
        <f>'Plan BWA Monate'!H37</f>
        <v>33890</v>
      </c>
      <c r="L37" s="70">
        <f t="shared" si="98"/>
        <v>0.13501992031872509</v>
      </c>
      <c r="M37" s="69">
        <f>'Plan BWA Monate'!I37</f>
        <v>33890</v>
      </c>
      <c r="N37" s="70">
        <f t="shared" ref="N37:P37" si="99">M37/M$13</f>
        <v>0.13501992031872509</v>
      </c>
      <c r="O37" s="69">
        <f>'Plan BWA Monate'!J37</f>
        <v>33890</v>
      </c>
      <c r="P37" s="70">
        <f t="shared" si="99"/>
        <v>0.13501992031872509</v>
      </c>
      <c r="Q37" s="69">
        <f>'Plan BWA Monate'!K37</f>
        <v>33890</v>
      </c>
      <c r="R37" s="70">
        <f t="shared" ref="R37:T37" si="100">Q37/Q$13</f>
        <v>0.13501992031872509</v>
      </c>
      <c r="S37" s="69">
        <f>'Plan BWA Monate'!L37</f>
        <v>33890</v>
      </c>
      <c r="T37" s="70">
        <f t="shared" si="100"/>
        <v>0.13501992031872509</v>
      </c>
      <c r="U37" s="69">
        <f>'Plan BWA Monate'!M37</f>
        <v>33890</v>
      </c>
      <c r="V37" s="70">
        <f t="shared" ref="V37:X37" si="101">U37/U$13</f>
        <v>0.13501992031872509</v>
      </c>
      <c r="W37" s="69">
        <f>'Plan BWA Monate'!N37</f>
        <v>33890</v>
      </c>
      <c r="X37" s="70">
        <f t="shared" si="101"/>
        <v>0.13501992031872509</v>
      </c>
      <c r="Y37" s="69">
        <f>'Plan BWA Monate'!O37</f>
        <v>33890</v>
      </c>
      <c r="Z37" s="70">
        <f t="shared" ref="Z37:AB37" si="102">Y37/Y$13</f>
        <v>0.13501992031872509</v>
      </c>
      <c r="AA37" s="69">
        <f>'Plan BWA Monate'!P37</f>
        <v>33890</v>
      </c>
      <c r="AB37" s="70">
        <f t="shared" si="102"/>
        <v>0.13501992031872509</v>
      </c>
      <c r="AC37" s="69">
        <f>'Plan BWA Monate'!Q37</f>
        <v>425180</v>
      </c>
      <c r="AD37" s="70">
        <f t="shared" si="7"/>
        <v>0.14116201859229749</v>
      </c>
      <c r="AE37" s="62"/>
    </row>
    <row r="38" spans="1:31" x14ac:dyDescent="0.25">
      <c r="A38" s="62"/>
      <c r="B38" s="3"/>
      <c r="C38" s="7"/>
      <c r="D38" s="13"/>
      <c r="E38" s="12"/>
      <c r="F38" s="19"/>
      <c r="G38" s="12"/>
      <c r="H38" s="19"/>
      <c r="I38" s="12"/>
      <c r="J38" s="19"/>
      <c r="K38" s="12"/>
      <c r="L38" s="19"/>
      <c r="M38" s="12"/>
      <c r="N38" s="19"/>
      <c r="O38" s="12"/>
      <c r="P38" s="19"/>
      <c r="Q38" s="12"/>
      <c r="R38" s="19"/>
      <c r="S38" s="12"/>
      <c r="T38" s="19"/>
      <c r="U38" s="12"/>
      <c r="V38" s="19"/>
      <c r="W38" s="12"/>
      <c r="X38" s="19"/>
      <c r="Y38" s="12"/>
      <c r="Z38" s="19"/>
      <c r="AA38" s="12"/>
      <c r="AB38" s="19"/>
      <c r="AC38" s="6"/>
      <c r="AD38" s="14"/>
      <c r="AE38" s="62"/>
    </row>
    <row r="39" spans="1:31" x14ac:dyDescent="0.25">
      <c r="A39" s="62"/>
      <c r="B39" s="8" t="s">
        <v>38</v>
      </c>
      <c r="C39" s="7" t="s">
        <v>56</v>
      </c>
      <c r="D39" s="13"/>
      <c r="E39" s="12">
        <f>'Plan BWA Monate'!E39</f>
        <v>350</v>
      </c>
      <c r="F39" s="19">
        <f t="shared" si="1"/>
        <v>1.3944223107569722E-3</v>
      </c>
      <c r="G39" s="12">
        <f>'Plan BWA Monate'!F39</f>
        <v>350</v>
      </c>
      <c r="H39" s="19">
        <f t="shared" si="1"/>
        <v>1.3944223107569722E-3</v>
      </c>
      <c r="I39" s="12">
        <f>'Plan BWA Monate'!G39</f>
        <v>350</v>
      </c>
      <c r="J39" s="19">
        <f t="shared" ref="J39:L39" si="103">I39/I$13</f>
        <v>1.3944223107569722E-3</v>
      </c>
      <c r="K39" s="12">
        <f>'Plan BWA Monate'!H39</f>
        <v>350</v>
      </c>
      <c r="L39" s="19">
        <f t="shared" si="103"/>
        <v>1.3944223107569722E-3</v>
      </c>
      <c r="M39" s="12">
        <f>'Plan BWA Monate'!I39</f>
        <v>350</v>
      </c>
      <c r="N39" s="19">
        <f t="shared" ref="N39:P39" si="104">M39/M$13</f>
        <v>1.3944223107569722E-3</v>
      </c>
      <c r="O39" s="12">
        <f>'Plan BWA Monate'!J39</f>
        <v>350</v>
      </c>
      <c r="P39" s="19">
        <f t="shared" si="104"/>
        <v>1.3944223107569722E-3</v>
      </c>
      <c r="Q39" s="12">
        <f>'Plan BWA Monate'!K39</f>
        <v>350</v>
      </c>
      <c r="R39" s="19">
        <f t="shared" ref="R39:T39" si="105">Q39/Q$13</f>
        <v>1.3944223107569722E-3</v>
      </c>
      <c r="S39" s="12">
        <f>'Plan BWA Monate'!L39</f>
        <v>350</v>
      </c>
      <c r="T39" s="19">
        <f t="shared" si="105"/>
        <v>1.3944223107569722E-3</v>
      </c>
      <c r="U39" s="12">
        <f>'Plan BWA Monate'!M39</f>
        <v>350</v>
      </c>
      <c r="V39" s="19">
        <f t="shared" ref="V39:X39" si="106">U39/U$13</f>
        <v>1.3944223107569722E-3</v>
      </c>
      <c r="W39" s="12">
        <f>'Plan BWA Monate'!N39</f>
        <v>350</v>
      </c>
      <c r="X39" s="19">
        <f t="shared" si="106"/>
        <v>1.3944223107569722E-3</v>
      </c>
      <c r="Y39" s="12">
        <f>'Plan BWA Monate'!O39</f>
        <v>350</v>
      </c>
      <c r="Z39" s="19">
        <f t="shared" ref="Z39:AB39" si="107">Y39/Y$13</f>
        <v>1.3944223107569722E-3</v>
      </c>
      <c r="AA39" s="12">
        <f>'Plan BWA Monate'!P39</f>
        <v>350</v>
      </c>
      <c r="AB39" s="19">
        <f t="shared" si="107"/>
        <v>1.3944223107569722E-3</v>
      </c>
      <c r="AC39" s="11">
        <f>'Plan BWA Monate'!Q39</f>
        <v>4200</v>
      </c>
      <c r="AD39" s="14">
        <f t="shared" si="7"/>
        <v>1.3944223107569722E-3</v>
      </c>
      <c r="AE39" s="62"/>
    </row>
    <row r="40" spans="1:31" x14ac:dyDescent="0.25">
      <c r="A40" s="62"/>
      <c r="B40" s="8" t="s">
        <v>38</v>
      </c>
      <c r="C40" s="7" t="s">
        <v>58</v>
      </c>
      <c r="D40" s="13"/>
      <c r="E40" s="12">
        <f>'Plan BWA Monate'!E40</f>
        <v>100</v>
      </c>
      <c r="F40" s="19">
        <f t="shared" si="1"/>
        <v>3.9840637450199205E-4</v>
      </c>
      <c r="G40" s="12">
        <f>'Plan BWA Monate'!F40</f>
        <v>100</v>
      </c>
      <c r="H40" s="19">
        <f t="shared" si="1"/>
        <v>3.9840637450199205E-4</v>
      </c>
      <c r="I40" s="12">
        <f>'Plan BWA Monate'!G40</f>
        <v>100</v>
      </c>
      <c r="J40" s="19">
        <f t="shared" ref="J40:L40" si="108">I40/I$13</f>
        <v>3.9840637450199205E-4</v>
      </c>
      <c r="K40" s="12">
        <f>'Plan BWA Monate'!H40</f>
        <v>100</v>
      </c>
      <c r="L40" s="19">
        <f t="shared" si="108"/>
        <v>3.9840637450199205E-4</v>
      </c>
      <c r="M40" s="12">
        <f>'Plan BWA Monate'!I40</f>
        <v>100</v>
      </c>
      <c r="N40" s="19">
        <f t="shared" ref="N40:P40" si="109">M40/M$13</f>
        <v>3.9840637450199205E-4</v>
      </c>
      <c r="O40" s="12">
        <f>'Plan BWA Monate'!J40</f>
        <v>100</v>
      </c>
      <c r="P40" s="19">
        <f t="shared" si="109"/>
        <v>3.9840637450199205E-4</v>
      </c>
      <c r="Q40" s="12">
        <f>'Plan BWA Monate'!K40</f>
        <v>100</v>
      </c>
      <c r="R40" s="19">
        <f t="shared" ref="R40:T40" si="110">Q40/Q$13</f>
        <v>3.9840637450199205E-4</v>
      </c>
      <c r="S40" s="12">
        <f>'Plan BWA Monate'!L40</f>
        <v>100</v>
      </c>
      <c r="T40" s="19">
        <f t="shared" si="110"/>
        <v>3.9840637450199205E-4</v>
      </c>
      <c r="U40" s="12">
        <f>'Plan BWA Monate'!M40</f>
        <v>100</v>
      </c>
      <c r="V40" s="19">
        <f t="shared" ref="V40:X40" si="111">U40/U$13</f>
        <v>3.9840637450199205E-4</v>
      </c>
      <c r="W40" s="12">
        <f>'Plan BWA Monate'!N40</f>
        <v>100</v>
      </c>
      <c r="X40" s="19">
        <f t="shared" si="111"/>
        <v>3.9840637450199205E-4</v>
      </c>
      <c r="Y40" s="12">
        <f>'Plan BWA Monate'!O40</f>
        <v>100</v>
      </c>
      <c r="Z40" s="19">
        <f t="shared" ref="Z40:AB40" si="112">Y40/Y$13</f>
        <v>3.9840637450199205E-4</v>
      </c>
      <c r="AA40" s="12">
        <f>'Plan BWA Monate'!P40</f>
        <v>100</v>
      </c>
      <c r="AB40" s="19">
        <f t="shared" si="112"/>
        <v>3.9840637450199205E-4</v>
      </c>
      <c r="AC40" s="11">
        <f>'Plan BWA Monate'!Q40</f>
        <v>1200</v>
      </c>
      <c r="AD40" s="14">
        <f t="shared" si="7"/>
        <v>3.9840637450199205E-4</v>
      </c>
      <c r="AE40" s="62"/>
    </row>
    <row r="41" spans="1:31" x14ac:dyDescent="0.25">
      <c r="A41" s="62"/>
      <c r="B41" s="8" t="s">
        <v>44</v>
      </c>
      <c r="C41" s="6" t="s">
        <v>70</v>
      </c>
      <c r="D41" s="13"/>
      <c r="E41" s="11">
        <f>'Plan BWA Monate'!E41</f>
        <v>450</v>
      </c>
      <c r="F41" s="14">
        <f t="shared" si="1"/>
        <v>1.7928286852589642E-3</v>
      </c>
      <c r="G41" s="11">
        <f>'Plan BWA Monate'!F41</f>
        <v>450</v>
      </c>
      <c r="H41" s="14">
        <f t="shared" si="1"/>
        <v>1.7928286852589642E-3</v>
      </c>
      <c r="I41" s="11">
        <f>'Plan BWA Monate'!G41</f>
        <v>450</v>
      </c>
      <c r="J41" s="14">
        <f t="shared" ref="J41:L41" si="113">I41/I$13</f>
        <v>1.7928286852589642E-3</v>
      </c>
      <c r="K41" s="11">
        <f>'Plan BWA Monate'!H41</f>
        <v>450</v>
      </c>
      <c r="L41" s="14">
        <f t="shared" si="113"/>
        <v>1.7928286852589642E-3</v>
      </c>
      <c r="M41" s="11">
        <f>'Plan BWA Monate'!I41</f>
        <v>450</v>
      </c>
      <c r="N41" s="14">
        <f t="shared" ref="N41:P41" si="114">M41/M$13</f>
        <v>1.7928286852589642E-3</v>
      </c>
      <c r="O41" s="11">
        <f>'Plan BWA Monate'!J41</f>
        <v>450</v>
      </c>
      <c r="P41" s="14">
        <f t="shared" si="114"/>
        <v>1.7928286852589642E-3</v>
      </c>
      <c r="Q41" s="11">
        <f>'Plan BWA Monate'!K41</f>
        <v>450</v>
      </c>
      <c r="R41" s="14">
        <f t="shared" ref="R41:T41" si="115">Q41/Q$13</f>
        <v>1.7928286852589642E-3</v>
      </c>
      <c r="S41" s="11">
        <f>'Plan BWA Monate'!L41</f>
        <v>450</v>
      </c>
      <c r="T41" s="14">
        <f t="shared" si="115"/>
        <v>1.7928286852589642E-3</v>
      </c>
      <c r="U41" s="11">
        <f>'Plan BWA Monate'!M41</f>
        <v>450</v>
      </c>
      <c r="V41" s="14">
        <f t="shared" ref="V41:X41" si="116">U41/U$13</f>
        <v>1.7928286852589642E-3</v>
      </c>
      <c r="W41" s="11">
        <f>'Plan BWA Monate'!N41</f>
        <v>450</v>
      </c>
      <c r="X41" s="14">
        <f t="shared" si="116"/>
        <v>1.7928286852589642E-3</v>
      </c>
      <c r="Y41" s="11">
        <f>'Plan BWA Monate'!O41</f>
        <v>450</v>
      </c>
      <c r="Z41" s="14">
        <f t="shared" ref="Z41:AB41" si="117">Y41/Y$13</f>
        <v>1.7928286852589642E-3</v>
      </c>
      <c r="AA41" s="11">
        <f>'Plan BWA Monate'!P41</f>
        <v>450</v>
      </c>
      <c r="AB41" s="14">
        <f t="shared" si="117"/>
        <v>1.7928286852589642E-3</v>
      </c>
      <c r="AC41" s="11">
        <f>'Plan BWA Monate'!Q41</f>
        <v>5400</v>
      </c>
      <c r="AD41" s="14">
        <f t="shared" si="7"/>
        <v>1.7928286852589642E-3</v>
      </c>
      <c r="AE41" s="62"/>
    </row>
    <row r="42" spans="1:31" x14ac:dyDescent="0.25">
      <c r="A42" s="62"/>
      <c r="B42" s="3"/>
      <c r="C42" s="7"/>
      <c r="D42" s="13"/>
      <c r="E42" s="12"/>
      <c r="F42" s="19"/>
      <c r="G42" s="12"/>
      <c r="H42" s="19"/>
      <c r="I42" s="12"/>
      <c r="J42" s="19"/>
      <c r="K42" s="12"/>
      <c r="L42" s="19"/>
      <c r="M42" s="12"/>
      <c r="N42" s="19"/>
      <c r="O42" s="12"/>
      <c r="P42" s="19"/>
      <c r="Q42" s="12"/>
      <c r="R42" s="19"/>
      <c r="S42" s="12"/>
      <c r="T42" s="19"/>
      <c r="U42" s="12"/>
      <c r="V42" s="19"/>
      <c r="W42" s="12"/>
      <c r="X42" s="19"/>
      <c r="Y42" s="12"/>
      <c r="Z42" s="19"/>
      <c r="AA42" s="12"/>
      <c r="AB42" s="19"/>
      <c r="AC42" s="6"/>
      <c r="AD42" s="14"/>
      <c r="AE42" s="62"/>
    </row>
    <row r="43" spans="1:31" x14ac:dyDescent="0.25">
      <c r="A43" s="62"/>
      <c r="B43" s="8" t="s">
        <v>36</v>
      </c>
      <c r="C43" s="7" t="s">
        <v>57</v>
      </c>
      <c r="D43" s="13"/>
      <c r="E43" s="12">
        <f>'Plan BWA Monate'!E43</f>
        <v>25</v>
      </c>
      <c r="F43" s="19">
        <f t="shared" si="1"/>
        <v>9.9601593625498012E-5</v>
      </c>
      <c r="G43" s="12">
        <f>'Plan BWA Monate'!F43</f>
        <v>25</v>
      </c>
      <c r="H43" s="19">
        <f t="shared" si="1"/>
        <v>9.9601593625498012E-5</v>
      </c>
      <c r="I43" s="12">
        <f>'Plan BWA Monate'!G43</f>
        <v>25</v>
      </c>
      <c r="J43" s="19">
        <f t="shared" ref="J43:L43" si="118">I43/I$13</f>
        <v>9.9601593625498012E-5</v>
      </c>
      <c r="K43" s="12">
        <f>'Plan BWA Monate'!H43</f>
        <v>25</v>
      </c>
      <c r="L43" s="19">
        <f t="shared" si="118"/>
        <v>9.9601593625498012E-5</v>
      </c>
      <c r="M43" s="12">
        <f>'Plan BWA Monate'!I43</f>
        <v>25</v>
      </c>
      <c r="N43" s="19">
        <f t="shared" ref="N43:P43" si="119">M43/M$13</f>
        <v>9.9601593625498012E-5</v>
      </c>
      <c r="O43" s="12">
        <f>'Plan BWA Monate'!J43</f>
        <v>25</v>
      </c>
      <c r="P43" s="19">
        <f t="shared" si="119"/>
        <v>9.9601593625498012E-5</v>
      </c>
      <c r="Q43" s="12">
        <f>'Plan BWA Monate'!K43</f>
        <v>25</v>
      </c>
      <c r="R43" s="19">
        <f t="shared" ref="R43:T43" si="120">Q43/Q$13</f>
        <v>9.9601593625498012E-5</v>
      </c>
      <c r="S43" s="12">
        <f>'Plan BWA Monate'!L43</f>
        <v>25</v>
      </c>
      <c r="T43" s="19">
        <f t="shared" si="120"/>
        <v>9.9601593625498012E-5</v>
      </c>
      <c r="U43" s="12">
        <f>'Plan BWA Monate'!M43</f>
        <v>25</v>
      </c>
      <c r="V43" s="19">
        <f t="shared" ref="V43:X43" si="121">U43/U$13</f>
        <v>9.9601593625498012E-5</v>
      </c>
      <c r="W43" s="12">
        <f>'Plan BWA Monate'!N43</f>
        <v>25</v>
      </c>
      <c r="X43" s="19">
        <f t="shared" si="121"/>
        <v>9.9601593625498012E-5</v>
      </c>
      <c r="Y43" s="12">
        <f>'Plan BWA Monate'!O43</f>
        <v>25</v>
      </c>
      <c r="Z43" s="19">
        <f t="shared" ref="Z43:AB43" si="122">Y43/Y$13</f>
        <v>9.9601593625498012E-5</v>
      </c>
      <c r="AA43" s="12">
        <f>'Plan BWA Monate'!P43</f>
        <v>25</v>
      </c>
      <c r="AB43" s="19">
        <f t="shared" si="122"/>
        <v>9.9601593625498012E-5</v>
      </c>
      <c r="AC43" s="11">
        <f>'Plan BWA Monate'!Q43</f>
        <v>300</v>
      </c>
      <c r="AD43" s="14">
        <f t="shared" si="7"/>
        <v>9.9601593625498012E-5</v>
      </c>
      <c r="AE43" s="62"/>
    </row>
    <row r="44" spans="1:31" x14ac:dyDescent="0.25">
      <c r="A44" s="62"/>
      <c r="B44" s="8" t="s">
        <v>36</v>
      </c>
      <c r="C44" s="7" t="s">
        <v>59</v>
      </c>
      <c r="D44" s="13"/>
      <c r="E44" s="12">
        <f>'Plan BWA Monate'!E44</f>
        <v>120</v>
      </c>
      <c r="F44" s="19">
        <f t="shared" si="1"/>
        <v>4.7808764940239046E-4</v>
      </c>
      <c r="G44" s="12">
        <f>'Plan BWA Monate'!F44</f>
        <v>120</v>
      </c>
      <c r="H44" s="19">
        <f t="shared" si="1"/>
        <v>4.7808764940239046E-4</v>
      </c>
      <c r="I44" s="12">
        <f>'Plan BWA Monate'!G44</f>
        <v>120</v>
      </c>
      <c r="J44" s="19">
        <f t="shared" ref="J44:L44" si="123">I44/I$13</f>
        <v>4.7808764940239046E-4</v>
      </c>
      <c r="K44" s="12">
        <f>'Plan BWA Monate'!H44</f>
        <v>120</v>
      </c>
      <c r="L44" s="19">
        <f t="shared" si="123"/>
        <v>4.7808764940239046E-4</v>
      </c>
      <c r="M44" s="12">
        <f>'Plan BWA Monate'!I44</f>
        <v>120</v>
      </c>
      <c r="N44" s="19">
        <f t="shared" ref="N44:P44" si="124">M44/M$13</f>
        <v>4.7808764940239046E-4</v>
      </c>
      <c r="O44" s="12">
        <f>'Plan BWA Monate'!J44</f>
        <v>120</v>
      </c>
      <c r="P44" s="19">
        <f t="shared" si="124"/>
        <v>4.7808764940239046E-4</v>
      </c>
      <c r="Q44" s="12">
        <f>'Plan BWA Monate'!K44</f>
        <v>120</v>
      </c>
      <c r="R44" s="19">
        <f t="shared" ref="R44:T44" si="125">Q44/Q$13</f>
        <v>4.7808764940239046E-4</v>
      </c>
      <c r="S44" s="12">
        <f>'Plan BWA Monate'!L44</f>
        <v>120</v>
      </c>
      <c r="T44" s="19">
        <f t="shared" si="125"/>
        <v>4.7808764940239046E-4</v>
      </c>
      <c r="U44" s="12">
        <f>'Plan BWA Monate'!M44</f>
        <v>120</v>
      </c>
      <c r="V44" s="19">
        <f t="shared" ref="V44:X44" si="126">U44/U$13</f>
        <v>4.7808764940239046E-4</v>
      </c>
      <c r="W44" s="12">
        <f>'Plan BWA Monate'!N44</f>
        <v>120</v>
      </c>
      <c r="X44" s="19">
        <f t="shared" si="126"/>
        <v>4.7808764940239046E-4</v>
      </c>
      <c r="Y44" s="12">
        <f>'Plan BWA Monate'!O44</f>
        <v>120</v>
      </c>
      <c r="Z44" s="19">
        <f t="shared" ref="Z44:AB44" si="127">Y44/Y$13</f>
        <v>4.7808764940239046E-4</v>
      </c>
      <c r="AA44" s="12">
        <f>'Plan BWA Monate'!P44</f>
        <v>120</v>
      </c>
      <c r="AB44" s="19">
        <f t="shared" si="127"/>
        <v>4.7808764940239046E-4</v>
      </c>
      <c r="AC44" s="11">
        <f>'Plan BWA Monate'!Q44</f>
        <v>1440</v>
      </c>
      <c r="AD44" s="14">
        <f t="shared" si="7"/>
        <v>4.7808764940239046E-4</v>
      </c>
      <c r="AE44" s="62"/>
    </row>
    <row r="45" spans="1:31" x14ac:dyDescent="0.25">
      <c r="A45" s="62"/>
      <c r="B45" s="8" t="s">
        <v>36</v>
      </c>
      <c r="C45" s="7" t="s">
        <v>60</v>
      </c>
      <c r="D45" s="13"/>
      <c r="E45" s="12">
        <f>'Plan BWA Monate'!E45</f>
        <v>0</v>
      </c>
      <c r="F45" s="19"/>
      <c r="G45" s="12">
        <f>'Plan BWA Monate'!F45</f>
        <v>0</v>
      </c>
      <c r="H45" s="19"/>
      <c r="I45" s="12">
        <f>'Plan BWA Monate'!G45</f>
        <v>0</v>
      </c>
      <c r="J45" s="19"/>
      <c r="K45" s="12">
        <f>'Plan BWA Monate'!H45</f>
        <v>0</v>
      </c>
      <c r="L45" s="19"/>
      <c r="M45" s="12">
        <f>'Plan BWA Monate'!I45</f>
        <v>0</v>
      </c>
      <c r="N45" s="19"/>
      <c r="O45" s="12">
        <f>'Plan BWA Monate'!J45</f>
        <v>0</v>
      </c>
      <c r="P45" s="19"/>
      <c r="Q45" s="12">
        <f>'Plan BWA Monate'!K45</f>
        <v>0</v>
      </c>
      <c r="R45" s="19"/>
      <c r="S45" s="12">
        <f>'Plan BWA Monate'!L45</f>
        <v>0</v>
      </c>
      <c r="T45" s="19"/>
      <c r="U45" s="12">
        <f>'Plan BWA Monate'!M45</f>
        <v>0</v>
      </c>
      <c r="V45" s="19"/>
      <c r="W45" s="12">
        <f>'Plan BWA Monate'!N45</f>
        <v>0</v>
      </c>
      <c r="X45" s="19"/>
      <c r="Y45" s="12">
        <f>'Plan BWA Monate'!O45</f>
        <v>0</v>
      </c>
      <c r="Z45" s="19"/>
      <c r="AA45" s="12">
        <f>'Plan BWA Monate'!P45</f>
        <v>0</v>
      </c>
      <c r="AB45" s="19"/>
      <c r="AC45" s="6"/>
      <c r="AD45" s="14"/>
      <c r="AE45" s="62"/>
    </row>
    <row r="46" spans="1:31" x14ac:dyDescent="0.25">
      <c r="A46" s="62"/>
      <c r="B46" s="8" t="s">
        <v>44</v>
      </c>
      <c r="C46" s="6" t="s">
        <v>71</v>
      </c>
      <c r="D46" s="13"/>
      <c r="E46" s="11">
        <f>'Plan BWA Monate'!E46</f>
        <v>145</v>
      </c>
      <c r="F46" s="14">
        <f t="shared" si="1"/>
        <v>5.7768924302788844E-4</v>
      </c>
      <c r="G46" s="11">
        <f>'Plan BWA Monate'!F46</f>
        <v>145</v>
      </c>
      <c r="H46" s="14">
        <f t="shared" si="1"/>
        <v>5.7768924302788844E-4</v>
      </c>
      <c r="I46" s="11">
        <f>'Plan BWA Monate'!G46</f>
        <v>145</v>
      </c>
      <c r="J46" s="14">
        <f t="shared" ref="J46:L46" si="128">I46/I$13</f>
        <v>5.7768924302788844E-4</v>
      </c>
      <c r="K46" s="11">
        <f>'Plan BWA Monate'!H46</f>
        <v>145</v>
      </c>
      <c r="L46" s="14">
        <f t="shared" si="128"/>
        <v>5.7768924302788844E-4</v>
      </c>
      <c r="M46" s="11">
        <f>'Plan BWA Monate'!I46</f>
        <v>145</v>
      </c>
      <c r="N46" s="14">
        <f t="shared" ref="N46:P46" si="129">M46/M$13</f>
        <v>5.7768924302788844E-4</v>
      </c>
      <c r="O46" s="11">
        <f>'Plan BWA Monate'!J46</f>
        <v>145</v>
      </c>
      <c r="P46" s="14">
        <f t="shared" si="129"/>
        <v>5.7768924302788844E-4</v>
      </c>
      <c r="Q46" s="11">
        <f>'Plan BWA Monate'!K46</f>
        <v>145</v>
      </c>
      <c r="R46" s="14">
        <f t="shared" ref="R46:T46" si="130">Q46/Q$13</f>
        <v>5.7768924302788844E-4</v>
      </c>
      <c r="S46" s="11">
        <f>'Plan BWA Monate'!L46</f>
        <v>145</v>
      </c>
      <c r="T46" s="14">
        <f t="shared" si="130"/>
        <v>5.7768924302788844E-4</v>
      </c>
      <c r="U46" s="11">
        <f>'Plan BWA Monate'!M46</f>
        <v>145</v>
      </c>
      <c r="V46" s="14">
        <f t="shared" ref="V46:X46" si="131">U46/U$13</f>
        <v>5.7768924302788844E-4</v>
      </c>
      <c r="W46" s="11">
        <f>'Plan BWA Monate'!N46</f>
        <v>145</v>
      </c>
      <c r="X46" s="14">
        <f t="shared" si="131"/>
        <v>5.7768924302788844E-4</v>
      </c>
      <c r="Y46" s="11">
        <f>'Plan BWA Monate'!O46</f>
        <v>145</v>
      </c>
      <c r="Z46" s="14">
        <f t="shared" ref="Z46:AB46" si="132">Y46/Y$13</f>
        <v>5.7768924302788844E-4</v>
      </c>
      <c r="AA46" s="11">
        <f>'Plan BWA Monate'!P46</f>
        <v>145</v>
      </c>
      <c r="AB46" s="14">
        <f t="shared" si="132"/>
        <v>5.7768924302788844E-4</v>
      </c>
      <c r="AC46" s="11">
        <f>'Plan BWA Monate'!Q46</f>
        <v>1740</v>
      </c>
      <c r="AD46" s="14">
        <f t="shared" si="7"/>
        <v>5.7768924302788844E-4</v>
      </c>
      <c r="AE46" s="62"/>
    </row>
    <row r="47" spans="1:31" x14ac:dyDescent="0.25">
      <c r="A47" s="62"/>
      <c r="B47" s="3"/>
      <c r="C47" s="7"/>
      <c r="D47" s="13"/>
      <c r="E47" s="12"/>
      <c r="F47" s="19"/>
      <c r="G47" s="12"/>
      <c r="H47" s="19"/>
      <c r="I47" s="12"/>
      <c r="J47" s="19"/>
      <c r="K47" s="12"/>
      <c r="L47" s="19"/>
      <c r="M47" s="12"/>
      <c r="N47" s="19"/>
      <c r="O47" s="12"/>
      <c r="P47" s="19"/>
      <c r="Q47" s="12"/>
      <c r="R47" s="19"/>
      <c r="S47" s="12"/>
      <c r="T47" s="19"/>
      <c r="U47" s="12"/>
      <c r="V47" s="19"/>
      <c r="W47" s="12"/>
      <c r="X47" s="19"/>
      <c r="Y47" s="12"/>
      <c r="Z47" s="19"/>
      <c r="AA47" s="12"/>
      <c r="AB47" s="19"/>
      <c r="AC47" s="6"/>
      <c r="AD47" s="14"/>
      <c r="AE47" s="62"/>
    </row>
    <row r="48" spans="1:31" x14ac:dyDescent="0.25">
      <c r="A48" s="62"/>
      <c r="B48" s="68" t="s">
        <v>44</v>
      </c>
      <c r="C48" s="61" t="s">
        <v>61</v>
      </c>
      <c r="D48" s="60"/>
      <c r="E48" s="69">
        <f>'Plan BWA Monate'!E48</f>
        <v>33585</v>
      </c>
      <c r="F48" s="70">
        <f t="shared" si="1"/>
        <v>0.13380478087649403</v>
      </c>
      <c r="G48" s="69">
        <f>'Plan BWA Monate'!F48</f>
        <v>52085</v>
      </c>
      <c r="H48" s="70">
        <f t="shared" si="1"/>
        <v>0.20750996015936254</v>
      </c>
      <c r="I48" s="69">
        <f>'Plan BWA Monate'!G48</f>
        <v>33585</v>
      </c>
      <c r="J48" s="70">
        <f t="shared" ref="J48:L48" si="133">I48/I$13</f>
        <v>0.13380478087649403</v>
      </c>
      <c r="K48" s="69">
        <f>'Plan BWA Monate'!H48</f>
        <v>33585</v>
      </c>
      <c r="L48" s="70">
        <f t="shared" si="133"/>
        <v>0.13380478087649403</v>
      </c>
      <c r="M48" s="69">
        <f>'Plan BWA Monate'!I48</f>
        <v>33585</v>
      </c>
      <c r="N48" s="70">
        <f t="shared" ref="N48:P48" si="134">M48/M$13</f>
        <v>0.13380478087649403</v>
      </c>
      <c r="O48" s="69">
        <f>'Plan BWA Monate'!J48</f>
        <v>33585</v>
      </c>
      <c r="P48" s="70">
        <f t="shared" si="134"/>
        <v>0.13380478087649403</v>
      </c>
      <c r="Q48" s="69">
        <f>'Plan BWA Monate'!K48</f>
        <v>33585</v>
      </c>
      <c r="R48" s="70">
        <f t="shared" ref="R48:T48" si="135">Q48/Q$13</f>
        <v>0.13380478087649403</v>
      </c>
      <c r="S48" s="69">
        <f>'Plan BWA Monate'!L48</f>
        <v>33585</v>
      </c>
      <c r="T48" s="70">
        <f t="shared" si="135"/>
        <v>0.13380478087649403</v>
      </c>
      <c r="U48" s="69">
        <f>'Plan BWA Monate'!M48</f>
        <v>33585</v>
      </c>
      <c r="V48" s="70">
        <f t="shared" ref="V48:X48" si="136">U48/U$13</f>
        <v>0.13380478087649403</v>
      </c>
      <c r="W48" s="69">
        <f>'Plan BWA Monate'!N48</f>
        <v>33585</v>
      </c>
      <c r="X48" s="70">
        <f t="shared" si="136"/>
        <v>0.13380478087649403</v>
      </c>
      <c r="Y48" s="69">
        <f>'Plan BWA Monate'!O48</f>
        <v>33585</v>
      </c>
      <c r="Z48" s="70">
        <f t="shared" ref="Z48:AB48" si="137">Y48/Y$13</f>
        <v>0.13380478087649403</v>
      </c>
      <c r="AA48" s="69">
        <f>'Plan BWA Monate'!P48</f>
        <v>33585</v>
      </c>
      <c r="AB48" s="70">
        <f t="shared" si="137"/>
        <v>0.13380478087649403</v>
      </c>
      <c r="AC48" s="69">
        <f>'Plan BWA Monate'!Q48</f>
        <v>421520</v>
      </c>
      <c r="AD48" s="70">
        <f t="shared" si="7"/>
        <v>0.1399468791500664</v>
      </c>
      <c r="AE48" s="62"/>
    </row>
    <row r="49" spans="1:31" x14ac:dyDescent="0.25">
      <c r="A49" s="62"/>
      <c r="B49" s="3"/>
      <c r="C49" s="7"/>
      <c r="D49" s="13"/>
      <c r="E49" s="12"/>
      <c r="F49" s="19"/>
      <c r="G49" s="12"/>
      <c r="H49" s="19"/>
      <c r="I49" s="12"/>
      <c r="J49" s="19"/>
      <c r="K49" s="12"/>
      <c r="L49" s="19"/>
      <c r="M49" s="12"/>
      <c r="N49" s="19"/>
      <c r="O49" s="12"/>
      <c r="P49" s="19"/>
      <c r="Q49" s="12"/>
      <c r="R49" s="19"/>
      <c r="S49" s="12"/>
      <c r="T49" s="19"/>
      <c r="U49" s="12"/>
      <c r="V49" s="19"/>
      <c r="W49" s="12"/>
      <c r="X49" s="19"/>
      <c r="Y49" s="12"/>
      <c r="Z49" s="19"/>
      <c r="AA49" s="12"/>
      <c r="AB49" s="19"/>
      <c r="AC49" s="6"/>
      <c r="AD49" s="14"/>
      <c r="AE49" s="62"/>
    </row>
    <row r="50" spans="1:31" x14ac:dyDescent="0.25">
      <c r="A50" s="62"/>
      <c r="B50" s="8" t="s">
        <v>38</v>
      </c>
      <c r="C50" s="7" t="s">
        <v>62</v>
      </c>
      <c r="D50" s="13"/>
      <c r="E50" s="12">
        <f>'Plan BWA Monate'!E50</f>
        <v>8396.25</v>
      </c>
      <c r="F50" s="19">
        <f t="shared" si="1"/>
        <v>3.3451195219123507E-2</v>
      </c>
      <c r="G50" s="12">
        <f>'Plan BWA Monate'!F50</f>
        <v>13021.25</v>
      </c>
      <c r="H50" s="19">
        <f t="shared" si="1"/>
        <v>5.1877490039840636E-2</v>
      </c>
      <c r="I50" s="12">
        <f>'Plan BWA Monate'!G50</f>
        <v>8396.25</v>
      </c>
      <c r="J50" s="19">
        <f t="shared" ref="J50:L50" si="138">I50/I$13</f>
        <v>3.3451195219123507E-2</v>
      </c>
      <c r="K50" s="12">
        <f>'Plan BWA Monate'!H50</f>
        <v>8396.25</v>
      </c>
      <c r="L50" s="19">
        <f t="shared" si="138"/>
        <v>3.3451195219123507E-2</v>
      </c>
      <c r="M50" s="12">
        <f>'Plan BWA Monate'!I50</f>
        <v>8396.25</v>
      </c>
      <c r="N50" s="19">
        <f t="shared" ref="N50:P50" si="139">M50/M$13</f>
        <v>3.3451195219123507E-2</v>
      </c>
      <c r="O50" s="12">
        <f>'Plan BWA Monate'!J50</f>
        <v>8396.25</v>
      </c>
      <c r="P50" s="19">
        <f t="shared" si="139"/>
        <v>3.3451195219123507E-2</v>
      </c>
      <c r="Q50" s="12">
        <f>'Plan BWA Monate'!K50</f>
        <v>8396.25</v>
      </c>
      <c r="R50" s="19">
        <f t="shared" ref="R50:T50" si="140">Q50/Q$13</f>
        <v>3.3451195219123507E-2</v>
      </c>
      <c r="S50" s="12">
        <f>'Plan BWA Monate'!L50</f>
        <v>8396.25</v>
      </c>
      <c r="T50" s="19">
        <f t="shared" si="140"/>
        <v>3.3451195219123507E-2</v>
      </c>
      <c r="U50" s="12">
        <f>'Plan BWA Monate'!M50</f>
        <v>8396.25</v>
      </c>
      <c r="V50" s="19">
        <f t="shared" ref="V50:X50" si="141">U50/U$13</f>
        <v>3.3451195219123507E-2</v>
      </c>
      <c r="W50" s="12">
        <f>'Plan BWA Monate'!N50</f>
        <v>8396.25</v>
      </c>
      <c r="X50" s="19">
        <f t="shared" si="141"/>
        <v>3.3451195219123507E-2</v>
      </c>
      <c r="Y50" s="12">
        <f>'Plan BWA Monate'!O50</f>
        <v>8396.25</v>
      </c>
      <c r="Z50" s="19">
        <f t="shared" ref="Z50:AB50" si="142">Y50/Y$13</f>
        <v>3.3451195219123507E-2</v>
      </c>
      <c r="AA50" s="12">
        <f>'Plan BWA Monate'!P50</f>
        <v>8396.25</v>
      </c>
      <c r="AB50" s="19">
        <f t="shared" si="142"/>
        <v>3.3451195219123507E-2</v>
      </c>
      <c r="AC50" s="11">
        <f>'Plan BWA Monate'!Q50</f>
        <v>105380</v>
      </c>
      <c r="AD50" s="14">
        <f t="shared" si="7"/>
        <v>3.49867197875166E-2</v>
      </c>
      <c r="AE50" s="62"/>
    </row>
    <row r="51" spans="1:31" x14ac:dyDescent="0.25">
      <c r="A51" s="62"/>
      <c r="B51" s="3"/>
      <c r="C51" s="7"/>
      <c r="D51" s="13"/>
      <c r="E51" s="12"/>
      <c r="F51" s="19"/>
      <c r="G51" s="12"/>
      <c r="H51" s="19"/>
      <c r="I51" s="12"/>
      <c r="J51" s="19"/>
      <c r="K51" s="12"/>
      <c r="L51" s="19"/>
      <c r="M51" s="12"/>
      <c r="N51" s="19"/>
      <c r="O51" s="12"/>
      <c r="P51" s="19"/>
      <c r="Q51" s="12"/>
      <c r="R51" s="19"/>
      <c r="S51" s="12"/>
      <c r="T51" s="19"/>
      <c r="U51" s="12"/>
      <c r="V51" s="19"/>
      <c r="W51" s="12"/>
      <c r="X51" s="19"/>
      <c r="Y51" s="12"/>
      <c r="Z51" s="19"/>
      <c r="AA51" s="12"/>
      <c r="AB51" s="19"/>
      <c r="AC51" s="6"/>
      <c r="AD51" s="14"/>
      <c r="AE51" s="62"/>
    </row>
    <row r="52" spans="1:31" x14ac:dyDescent="0.25">
      <c r="A52" s="62"/>
      <c r="B52" s="8" t="s">
        <v>44</v>
      </c>
      <c r="C52" s="6" t="s">
        <v>63</v>
      </c>
      <c r="D52" s="13"/>
      <c r="E52" s="11">
        <f>'Plan BWA Monate'!E52</f>
        <v>25188.75</v>
      </c>
      <c r="F52" s="14">
        <f t="shared" si="1"/>
        <v>0.10035358565737051</v>
      </c>
      <c r="G52" s="11">
        <f>'Plan BWA Monate'!F52</f>
        <v>39063.75</v>
      </c>
      <c r="H52" s="14">
        <f t="shared" si="1"/>
        <v>0.15563247011952192</v>
      </c>
      <c r="I52" s="11">
        <f>'Plan BWA Monate'!G52</f>
        <v>25188.75</v>
      </c>
      <c r="J52" s="14">
        <f t="shared" ref="J52:L52" si="143">I52/I$13</f>
        <v>0.10035358565737051</v>
      </c>
      <c r="K52" s="11">
        <f>'Plan BWA Monate'!H52</f>
        <v>25188.75</v>
      </c>
      <c r="L52" s="14">
        <f t="shared" si="143"/>
        <v>0.10035358565737051</v>
      </c>
      <c r="M52" s="11">
        <f>'Plan BWA Monate'!I52</f>
        <v>25188.75</v>
      </c>
      <c r="N52" s="14">
        <f t="shared" ref="N52:P52" si="144">M52/M$13</f>
        <v>0.10035358565737051</v>
      </c>
      <c r="O52" s="11">
        <f>'Plan BWA Monate'!J52</f>
        <v>25188.75</v>
      </c>
      <c r="P52" s="14">
        <f t="shared" si="144"/>
        <v>0.10035358565737051</v>
      </c>
      <c r="Q52" s="11">
        <f>'Plan BWA Monate'!K52</f>
        <v>25188.75</v>
      </c>
      <c r="R52" s="14">
        <f t="shared" ref="R52:T52" si="145">Q52/Q$13</f>
        <v>0.10035358565737051</v>
      </c>
      <c r="S52" s="11">
        <f>'Plan BWA Monate'!L52</f>
        <v>25188.75</v>
      </c>
      <c r="T52" s="14">
        <f t="shared" si="145"/>
        <v>0.10035358565737051</v>
      </c>
      <c r="U52" s="11">
        <f>'Plan BWA Monate'!M52</f>
        <v>25188.75</v>
      </c>
      <c r="V52" s="14">
        <f t="shared" ref="V52:X52" si="146">U52/U$13</f>
        <v>0.10035358565737051</v>
      </c>
      <c r="W52" s="11">
        <f>'Plan BWA Monate'!N52</f>
        <v>25188.75</v>
      </c>
      <c r="X52" s="14">
        <f t="shared" si="146"/>
        <v>0.10035358565737051</v>
      </c>
      <c r="Y52" s="11">
        <f>'Plan BWA Monate'!O52</f>
        <v>25188.75</v>
      </c>
      <c r="Z52" s="14">
        <f t="shared" ref="Z52:AB52" si="147">Y52/Y$13</f>
        <v>0.10035358565737051</v>
      </c>
      <c r="AA52" s="11">
        <f>'Plan BWA Monate'!P52</f>
        <v>25188.75</v>
      </c>
      <c r="AB52" s="14">
        <f t="shared" si="147"/>
        <v>0.10035358565737051</v>
      </c>
      <c r="AC52" s="11">
        <f>'Plan BWA Monate'!Q52</f>
        <v>316140</v>
      </c>
      <c r="AD52" s="14">
        <f t="shared" si="7"/>
        <v>0.10496015936254981</v>
      </c>
      <c r="AE52" s="62"/>
    </row>
    <row r="53" spans="1:31" x14ac:dyDescent="0.25">
      <c r="A53" s="62"/>
      <c r="B53" s="3"/>
      <c r="C53" s="7"/>
      <c r="D53" s="13"/>
      <c r="E53" s="12"/>
      <c r="F53" s="19"/>
      <c r="G53" s="12"/>
      <c r="H53" s="19"/>
      <c r="I53" s="12"/>
      <c r="J53" s="19"/>
      <c r="K53" s="12"/>
      <c r="L53" s="19"/>
      <c r="M53" s="12"/>
      <c r="N53" s="19"/>
      <c r="O53" s="12"/>
      <c r="P53" s="19"/>
      <c r="Q53" s="12"/>
      <c r="R53" s="19"/>
      <c r="S53" s="12"/>
      <c r="T53" s="19"/>
      <c r="U53" s="12"/>
      <c r="V53" s="19"/>
      <c r="W53" s="12"/>
      <c r="X53" s="19"/>
      <c r="Y53" s="12"/>
      <c r="Z53" s="19"/>
      <c r="AA53" s="12"/>
      <c r="AB53" s="19"/>
      <c r="AC53" s="6"/>
      <c r="AD53" s="14"/>
      <c r="AE53" s="62"/>
    </row>
    <row r="54" spans="1:31" x14ac:dyDescent="0.25">
      <c r="A54" s="62"/>
      <c r="B54" s="10" t="s">
        <v>64</v>
      </c>
      <c r="C54" s="6" t="s">
        <v>65</v>
      </c>
      <c r="D54" s="13"/>
      <c r="E54" s="11">
        <f>'Plan BWA Monate'!E54</f>
        <v>25188.75</v>
      </c>
      <c r="F54" s="14"/>
      <c r="G54" s="11">
        <f>'Plan BWA Monate'!F54</f>
        <v>64252.5</v>
      </c>
      <c r="H54" s="14"/>
      <c r="I54" s="11">
        <f>'Plan BWA Monate'!G54</f>
        <v>89441.25</v>
      </c>
      <c r="J54" s="14"/>
      <c r="K54" s="11">
        <f>'Plan BWA Monate'!H54</f>
        <v>114630</v>
      </c>
      <c r="L54" s="14"/>
      <c r="M54" s="11">
        <f>'Plan BWA Monate'!I54</f>
        <v>139818.75</v>
      </c>
      <c r="N54" s="14"/>
      <c r="O54" s="11">
        <f>'Plan BWA Monate'!J54</f>
        <v>165007.5</v>
      </c>
      <c r="P54" s="14"/>
      <c r="Q54" s="11">
        <f>'Plan BWA Monate'!K54</f>
        <v>190196.25</v>
      </c>
      <c r="R54" s="14"/>
      <c r="S54" s="11">
        <f>'Plan BWA Monate'!L54</f>
        <v>215385</v>
      </c>
      <c r="T54" s="14"/>
      <c r="U54" s="11">
        <f>'Plan BWA Monate'!M54</f>
        <v>240573.75</v>
      </c>
      <c r="V54" s="14"/>
      <c r="W54" s="11">
        <f>'Plan BWA Monate'!N54</f>
        <v>265762.5</v>
      </c>
      <c r="X54" s="14"/>
      <c r="Y54" s="11">
        <f>'Plan BWA Monate'!O54</f>
        <v>290951.25</v>
      </c>
      <c r="Z54" s="14"/>
      <c r="AA54" s="11">
        <f>'Plan BWA Monate'!P54</f>
        <v>316140</v>
      </c>
      <c r="AB54" s="14"/>
      <c r="AC54" s="17">
        <f>'Plan BWA Monate'!Q54</f>
        <v>316140</v>
      </c>
      <c r="AD54" s="14">
        <f t="shared" si="7"/>
        <v>0.10496015936254981</v>
      </c>
      <c r="AE54" s="62"/>
    </row>
    <row r="55" spans="1:31" x14ac:dyDescent="0.25">
      <c r="A55" s="62"/>
      <c r="B55" s="3"/>
      <c r="C55" s="7"/>
      <c r="D55" s="13"/>
      <c r="E55" s="13"/>
      <c r="F55" s="7"/>
      <c r="G55" s="13"/>
      <c r="H55" s="7"/>
      <c r="I55" s="13"/>
      <c r="J55" s="7"/>
      <c r="K55" s="13"/>
      <c r="L55" s="7"/>
      <c r="M55" s="13"/>
      <c r="N55" s="7"/>
      <c r="O55" s="13"/>
      <c r="P55" s="7"/>
      <c r="Q55" s="13"/>
      <c r="R55" s="7"/>
      <c r="S55" s="13"/>
      <c r="T55" s="7"/>
      <c r="U55" s="13"/>
      <c r="V55" s="7"/>
      <c r="W55" s="13"/>
      <c r="X55" s="7"/>
      <c r="Y55" s="13"/>
      <c r="Z55" s="7"/>
      <c r="AA55" s="13"/>
      <c r="AB55" s="7"/>
      <c r="AC55" s="6"/>
      <c r="AD55" s="13"/>
      <c r="AE55" s="62"/>
    </row>
    <row r="56" spans="1:31" x14ac:dyDescent="0.25">
      <c r="A56" s="62"/>
      <c r="B56" s="3"/>
      <c r="C56" s="7"/>
      <c r="D56" s="13"/>
      <c r="E56" s="13"/>
      <c r="F56" s="7"/>
      <c r="G56" s="13"/>
      <c r="H56" s="7"/>
      <c r="I56" s="13"/>
      <c r="J56" s="7"/>
      <c r="K56" s="13"/>
      <c r="L56" s="7"/>
      <c r="M56" s="13"/>
      <c r="N56" s="7"/>
      <c r="O56" s="13"/>
      <c r="P56" s="7"/>
      <c r="Q56" s="13"/>
      <c r="R56" s="7"/>
      <c r="S56" s="13"/>
      <c r="T56" s="7"/>
      <c r="U56" s="13"/>
      <c r="V56" s="7"/>
      <c r="W56" s="13"/>
      <c r="X56" s="7"/>
      <c r="Y56" s="13"/>
      <c r="Z56" s="7"/>
      <c r="AA56" s="13"/>
      <c r="AB56" s="7"/>
      <c r="AC56" s="6"/>
      <c r="AD56" s="13"/>
      <c r="AE56" s="62"/>
    </row>
    <row r="57" spans="1:31" x14ac:dyDescent="0.25">
      <c r="A57" s="62"/>
      <c r="B57" s="3"/>
      <c r="C57" s="20" t="s">
        <v>84</v>
      </c>
      <c r="D57" s="13"/>
      <c r="E57" s="13">
        <f>'Plan BWA Monate'!E57</f>
        <v>20</v>
      </c>
      <c r="F57" s="7"/>
      <c r="G57" s="12">
        <f>'Plan BWA Monate'!F57</f>
        <v>20</v>
      </c>
      <c r="H57" s="19"/>
      <c r="I57" s="12">
        <f>'Plan BWA Monate'!G57</f>
        <v>23</v>
      </c>
      <c r="J57" s="19"/>
      <c r="K57" s="12">
        <f>'Plan BWA Monate'!H57</f>
        <v>19</v>
      </c>
      <c r="L57" s="19"/>
      <c r="M57" s="12">
        <f>'Plan BWA Monate'!I57</f>
        <v>21</v>
      </c>
      <c r="N57" s="19"/>
      <c r="O57" s="12">
        <f>'Plan BWA Monate'!J57</f>
        <v>20</v>
      </c>
      <c r="P57" s="19"/>
      <c r="Q57" s="12">
        <f>'Plan BWA Monate'!K57</f>
        <v>21</v>
      </c>
      <c r="R57" s="19"/>
      <c r="S57" s="12">
        <f>'Plan BWA Monate'!L57</f>
        <v>22</v>
      </c>
      <c r="T57" s="19"/>
      <c r="U57" s="12">
        <f>'Plan BWA Monate'!M57</f>
        <v>22</v>
      </c>
      <c r="V57" s="19"/>
      <c r="W57" s="12">
        <f>'Plan BWA Monate'!N57</f>
        <v>20</v>
      </c>
      <c r="X57" s="19"/>
      <c r="Y57" s="12">
        <f>'Plan BWA Monate'!O57</f>
        <v>21</v>
      </c>
      <c r="Z57" s="19"/>
      <c r="AA57" s="12">
        <f>'Plan BWA Monate'!P57</f>
        <v>21</v>
      </c>
      <c r="AB57" s="19"/>
      <c r="AC57" s="11">
        <f>'Plan BWA Monate'!Q57</f>
        <v>250</v>
      </c>
      <c r="AD57" s="13"/>
      <c r="AE57" s="62"/>
    </row>
    <row r="58" spans="1:31" x14ac:dyDescent="0.25">
      <c r="A58" s="62"/>
      <c r="B58" s="3"/>
      <c r="C58" s="20"/>
      <c r="D58" s="13"/>
      <c r="E58" s="13"/>
      <c r="F58" s="7"/>
      <c r="G58" s="13"/>
      <c r="H58" s="7"/>
      <c r="I58" s="13"/>
      <c r="J58" s="7"/>
      <c r="K58" s="13"/>
      <c r="L58" s="7"/>
      <c r="M58" s="13"/>
      <c r="N58" s="7"/>
      <c r="O58" s="13"/>
      <c r="P58" s="7"/>
      <c r="Q58" s="13"/>
      <c r="R58" s="7"/>
      <c r="S58" s="13"/>
      <c r="T58" s="7"/>
      <c r="U58" s="13"/>
      <c r="V58" s="7"/>
      <c r="W58" s="13"/>
      <c r="X58" s="7"/>
      <c r="Y58" s="13"/>
      <c r="Z58" s="7"/>
      <c r="AA58" s="13"/>
      <c r="AB58" s="7"/>
      <c r="AC58" s="6"/>
      <c r="AD58" s="13"/>
      <c r="AE58" s="62"/>
    </row>
    <row r="59" spans="1:31" x14ac:dyDescent="0.25">
      <c r="A59" s="62"/>
      <c r="B59" s="3"/>
      <c r="C59" s="20" t="s">
        <v>85</v>
      </c>
      <c r="D59" s="13"/>
      <c r="E59" s="13">
        <f>'Plan BWA Monate'!E59</f>
        <v>1</v>
      </c>
      <c r="F59" s="7"/>
      <c r="G59" s="12">
        <f>'Plan BWA Monate'!F60</f>
        <v>0</v>
      </c>
      <c r="H59" s="19"/>
      <c r="I59" s="12">
        <f>'Plan BWA Monate'!G60</f>
        <v>0</v>
      </c>
      <c r="J59" s="19"/>
      <c r="K59" s="12">
        <f>'Plan BWA Monate'!H60</f>
        <v>0</v>
      </c>
      <c r="L59" s="19"/>
      <c r="M59" s="12">
        <f>'Plan BWA Monate'!I60</f>
        <v>0</v>
      </c>
      <c r="N59" s="19"/>
      <c r="O59" s="12">
        <f>'Plan BWA Monate'!J60</f>
        <v>0</v>
      </c>
      <c r="P59" s="19"/>
      <c r="Q59" s="12">
        <f>'Plan BWA Monate'!K60</f>
        <v>0</v>
      </c>
      <c r="R59" s="19"/>
      <c r="S59" s="12">
        <f>'Plan BWA Monate'!L60</f>
        <v>0</v>
      </c>
      <c r="T59" s="19"/>
      <c r="U59" s="12">
        <f>'Plan BWA Monate'!M60</f>
        <v>0</v>
      </c>
      <c r="V59" s="19"/>
      <c r="W59" s="12">
        <f>'Plan BWA Monate'!N60</f>
        <v>0</v>
      </c>
      <c r="X59" s="19"/>
      <c r="Y59" s="12">
        <f>'Plan BWA Monate'!O60</f>
        <v>0</v>
      </c>
      <c r="Z59" s="19"/>
      <c r="AA59" s="12">
        <f>'Plan BWA Monate'!P60</f>
        <v>0</v>
      </c>
      <c r="AB59" s="19"/>
      <c r="AC59" s="11">
        <f>'Plan BWA Monate'!Q60</f>
        <v>0</v>
      </c>
      <c r="AD59" s="13"/>
      <c r="AE59" s="62"/>
    </row>
    <row r="60" spans="1:31" x14ac:dyDescent="0.25">
      <c r="A60" s="62"/>
      <c r="B60" s="63"/>
      <c r="C60" s="64"/>
      <c r="D60" s="62"/>
      <c r="E60" s="62"/>
      <c r="F60" s="64"/>
      <c r="G60" s="62"/>
      <c r="H60" s="64"/>
      <c r="I60" s="62"/>
      <c r="J60" s="64"/>
      <c r="K60" s="62"/>
      <c r="L60" s="64"/>
      <c r="M60" s="62"/>
      <c r="N60" s="64"/>
      <c r="O60" s="62"/>
      <c r="P60" s="64"/>
      <c r="Q60" s="62"/>
      <c r="R60" s="64"/>
      <c r="S60" s="62"/>
      <c r="T60" s="64"/>
      <c r="U60" s="62"/>
      <c r="V60" s="64"/>
      <c r="W60" s="62"/>
      <c r="X60" s="64"/>
      <c r="Y60" s="62"/>
      <c r="Z60" s="64"/>
      <c r="AA60" s="62"/>
      <c r="AB60" s="64"/>
      <c r="AC60" s="65"/>
      <c r="AD60" s="62"/>
      <c r="AE60" s="62"/>
    </row>
  </sheetData>
  <sheetProtection sheet="1" selectLockedCells="1"/>
  <printOptions horizontalCentered="1"/>
  <pageMargins left="0.12" right="0.11811023622047245" top="0.42" bottom="0.25" header="0.19685039370078741" footer="0.11811023622047245"/>
  <pageSetup paperSize="9" scale="64" fitToWidth="2" orientation="landscape" horizontalDpi="0" verticalDpi="0" r:id="rId1"/>
  <headerFooter>
    <oddFooter>&amp;LPLAN BWA Monate mit %&amp;CSeite: &amp;P&amp;R&amp;8Copyright by Joachim Becker Websolutions</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4"/>
  <sheetViews>
    <sheetView zoomScale="90" zoomScaleNormal="90" workbookViewId="0"/>
  </sheetViews>
  <sheetFormatPr baseColWidth="10" defaultRowHeight="15" x14ac:dyDescent="0.25"/>
  <cols>
    <col min="1" max="1" width="1.5703125" customWidth="1"/>
    <col min="2" max="2" width="28.140625" customWidth="1"/>
    <col min="4" max="4" width="1.42578125" customWidth="1"/>
    <col min="17" max="17" width="1.7109375" customWidth="1"/>
  </cols>
  <sheetData>
    <row r="1" spans="1:17" ht="6.75" customHeight="1" x14ac:dyDescent="0.25">
      <c r="A1" s="21"/>
      <c r="B1" s="21"/>
      <c r="C1" s="21"/>
      <c r="D1" s="21"/>
      <c r="E1" s="21"/>
      <c r="F1" s="21"/>
      <c r="G1" s="21"/>
      <c r="H1" s="21"/>
      <c r="I1" s="21"/>
      <c r="J1" s="21"/>
      <c r="K1" s="21"/>
      <c r="L1" s="21"/>
      <c r="M1" s="21"/>
      <c r="N1" s="21"/>
      <c r="O1" s="21"/>
      <c r="P1" s="21"/>
      <c r="Q1" s="21"/>
    </row>
    <row r="2" spans="1:17" ht="23.25" x14ac:dyDescent="0.35">
      <c r="A2" s="21"/>
      <c r="B2" s="74" t="s">
        <v>109</v>
      </c>
      <c r="C2" s="72"/>
      <c r="D2" s="72"/>
      <c r="E2" s="72"/>
      <c r="F2" s="72"/>
      <c r="G2" s="72"/>
      <c r="H2" s="72"/>
      <c r="I2" s="72"/>
      <c r="J2" s="72"/>
      <c r="K2" s="72"/>
      <c r="L2" s="72"/>
      <c r="M2" s="72"/>
      <c r="N2" s="72"/>
      <c r="O2" s="72"/>
      <c r="P2" s="72"/>
      <c r="Q2" s="21"/>
    </row>
    <row r="3" spans="1:17" x14ac:dyDescent="0.25">
      <c r="A3" s="21"/>
      <c r="B3" s="72"/>
      <c r="C3" s="73"/>
      <c r="D3" s="72"/>
      <c r="E3" s="72"/>
      <c r="F3" s="72"/>
      <c r="G3" s="72"/>
      <c r="H3" s="72"/>
      <c r="I3" s="72"/>
      <c r="J3" s="72"/>
      <c r="K3" s="72"/>
      <c r="L3" s="72"/>
      <c r="M3" s="72"/>
      <c r="N3" s="72"/>
      <c r="O3" s="72"/>
      <c r="P3" s="72"/>
      <c r="Q3" s="21"/>
    </row>
    <row r="4" spans="1:17" ht="15.75" x14ac:dyDescent="0.25">
      <c r="A4" s="21"/>
      <c r="B4" s="24" t="str">
        <f>CONCATENATE('Plan BWA Monate'!E7,"-BWA ",'Plan BWA Monate'!E6," Überleitung: Gesamtleistung -&gt; Ergebnis vor Steuern")</f>
        <v>PLAN-BWA 2099 Überleitung: Gesamtleistung -&gt; Ergebnis vor Steuern</v>
      </c>
      <c r="C4" s="22"/>
      <c r="D4" s="21"/>
      <c r="E4" s="21"/>
      <c r="F4" s="21"/>
      <c r="G4" s="21"/>
      <c r="H4" s="21"/>
      <c r="I4" s="21"/>
      <c r="J4" s="21"/>
      <c r="K4" s="21"/>
      <c r="L4" s="21"/>
      <c r="M4" s="21"/>
      <c r="N4" s="21"/>
      <c r="O4" s="21"/>
      <c r="P4" s="21"/>
      <c r="Q4" s="21"/>
    </row>
    <row r="5" spans="1:17" ht="6" customHeight="1" x14ac:dyDescent="0.25">
      <c r="A5" s="21"/>
      <c r="B5" s="21"/>
      <c r="C5" s="22"/>
      <c r="D5" s="21"/>
      <c r="E5" s="21"/>
      <c r="F5" s="21"/>
      <c r="G5" s="21"/>
      <c r="H5" s="21"/>
      <c r="I5" s="21"/>
      <c r="J5" s="21"/>
      <c r="K5" s="21"/>
      <c r="L5" s="21"/>
      <c r="M5" s="21"/>
      <c r="N5" s="21"/>
      <c r="O5" s="21"/>
      <c r="P5" s="21"/>
      <c r="Q5" s="21"/>
    </row>
    <row r="6" spans="1:17" ht="21.95" customHeight="1" x14ac:dyDescent="0.3">
      <c r="A6" s="21"/>
      <c r="B6" s="75" t="s">
        <v>39</v>
      </c>
      <c r="C6" s="76">
        <f>VLOOKUP(B6,'Plan BWA Monate'!$C$9:$Q$52,15,0)</f>
        <v>3012000</v>
      </c>
      <c r="D6" s="21"/>
      <c r="E6" s="13"/>
      <c r="F6" s="13"/>
      <c r="G6" s="23" t="str">
        <f>B4</f>
        <v>PLAN-BWA 2099 Überleitung: Gesamtleistung -&gt; Ergebnis vor Steuern</v>
      </c>
      <c r="H6" s="13"/>
      <c r="I6" s="13"/>
      <c r="J6" s="13"/>
      <c r="K6" s="13"/>
      <c r="L6" s="13"/>
      <c r="M6" s="13"/>
      <c r="N6" s="13"/>
      <c r="O6" s="13"/>
      <c r="P6" s="13"/>
      <c r="Q6" s="21"/>
    </row>
    <row r="7" spans="1:17" x14ac:dyDescent="0.25">
      <c r="A7" s="21"/>
      <c r="B7" s="13" t="s">
        <v>41</v>
      </c>
      <c r="C7" s="12">
        <f>VLOOKUP(B7,'Plan BWA Monate'!$C$9:$Q$52,15,0)*-1</f>
        <v>-1425000</v>
      </c>
      <c r="D7" s="21"/>
      <c r="E7" s="13"/>
      <c r="F7" s="13"/>
      <c r="G7" s="13"/>
      <c r="H7" s="13"/>
      <c r="I7" s="13"/>
      <c r="J7" s="13"/>
      <c r="K7" s="13"/>
      <c r="L7" s="13"/>
      <c r="M7" s="13"/>
      <c r="N7" s="13"/>
      <c r="O7" s="13"/>
      <c r="P7" s="13"/>
      <c r="Q7" s="21"/>
    </row>
    <row r="8" spans="1:17" x14ac:dyDescent="0.25">
      <c r="A8" s="21"/>
      <c r="B8" s="13" t="s">
        <v>42</v>
      </c>
      <c r="C8" s="12">
        <f>VLOOKUP(B8,'Plan BWA Monate'!$C$9:$Q$52,15,0)</f>
        <v>15840</v>
      </c>
      <c r="D8" s="21"/>
      <c r="E8" s="13"/>
      <c r="F8" s="13"/>
      <c r="G8" s="13"/>
      <c r="H8" s="13"/>
      <c r="I8" s="13"/>
      <c r="J8" s="13"/>
      <c r="K8" s="13"/>
      <c r="L8" s="13"/>
      <c r="M8" s="13"/>
      <c r="N8" s="13"/>
      <c r="O8" s="13"/>
      <c r="P8" s="13"/>
      <c r="Q8" s="21"/>
    </row>
    <row r="9" spans="1:17" x14ac:dyDescent="0.25">
      <c r="A9" s="21"/>
      <c r="B9" s="13" t="s">
        <v>45</v>
      </c>
      <c r="C9" s="12">
        <f>VLOOKUP(B9,'Plan BWA Monate'!$C$9:$Q$52,15,0)*-1</f>
        <v>-898000</v>
      </c>
      <c r="D9" s="21"/>
      <c r="E9" s="13"/>
      <c r="F9" s="13"/>
      <c r="G9" s="13"/>
      <c r="H9" s="13"/>
      <c r="I9" s="13"/>
      <c r="J9" s="13"/>
      <c r="K9" s="13"/>
      <c r="L9" s="13"/>
      <c r="M9" s="13"/>
      <c r="N9" s="13"/>
      <c r="O9" s="13"/>
      <c r="P9" s="13"/>
      <c r="Q9" s="21"/>
    </row>
    <row r="10" spans="1:17" x14ac:dyDescent="0.25">
      <c r="A10" s="21"/>
      <c r="B10" s="13" t="s">
        <v>93</v>
      </c>
      <c r="C10" s="12">
        <f>VLOOKUP(B10,'Plan BWA Monate'!$C$9:$Q$52,15,0)*-1-C9</f>
        <v>-279660</v>
      </c>
      <c r="D10" s="21"/>
      <c r="E10" s="13"/>
      <c r="F10" s="13"/>
      <c r="G10" s="13"/>
      <c r="H10" s="13"/>
      <c r="I10" s="13"/>
      <c r="J10" s="13"/>
      <c r="K10" s="13"/>
      <c r="L10" s="13"/>
      <c r="M10" s="13"/>
      <c r="N10" s="13"/>
      <c r="O10" s="13"/>
      <c r="P10" s="13"/>
      <c r="Q10" s="21"/>
    </row>
    <row r="11" spans="1:17" x14ac:dyDescent="0.25">
      <c r="A11" s="21"/>
      <c r="B11" s="13" t="s">
        <v>56</v>
      </c>
      <c r="C11" s="12">
        <f>VLOOKUP(B11,'Plan BWA Monate'!$C$9:$Q$52,15,0)*-1</f>
        <v>-4200</v>
      </c>
      <c r="D11" s="21"/>
      <c r="E11" s="13"/>
      <c r="F11" s="13"/>
      <c r="G11" s="13"/>
      <c r="H11" s="13"/>
      <c r="I11" s="13"/>
      <c r="J11" s="13"/>
      <c r="K11" s="13"/>
      <c r="L11" s="13"/>
      <c r="M11" s="13"/>
      <c r="N11" s="13"/>
      <c r="O11" s="13"/>
      <c r="P11" s="13"/>
      <c r="Q11" s="21"/>
    </row>
    <row r="12" spans="1:17" x14ac:dyDescent="0.25">
      <c r="A12" s="21"/>
      <c r="B12" s="13" t="s">
        <v>58</v>
      </c>
      <c r="C12" s="12">
        <f>VLOOKUP(B12,'Plan BWA Monate'!$C$9:$Q$52,15,0)*-1</f>
        <v>-1200</v>
      </c>
      <c r="D12" s="21"/>
      <c r="E12" s="13"/>
      <c r="F12" s="13"/>
      <c r="G12" s="13"/>
      <c r="H12" s="13"/>
      <c r="I12" s="13"/>
      <c r="J12" s="13"/>
      <c r="K12" s="13"/>
      <c r="L12" s="13"/>
      <c r="M12" s="13"/>
      <c r="N12" s="13"/>
      <c r="O12" s="13"/>
      <c r="P12" s="13"/>
      <c r="Q12" s="21"/>
    </row>
    <row r="13" spans="1:17" x14ac:dyDescent="0.25">
      <c r="A13" s="21"/>
      <c r="B13" s="13" t="s">
        <v>57</v>
      </c>
      <c r="C13" s="12">
        <f>VLOOKUP(B13,'Plan BWA Monate'!$C$9:$Q$52,15,0)</f>
        <v>300</v>
      </c>
      <c r="D13" s="21"/>
      <c r="E13" s="13"/>
      <c r="F13" s="13"/>
      <c r="G13" s="13"/>
      <c r="H13" s="13"/>
      <c r="I13" s="13"/>
      <c r="J13" s="13"/>
      <c r="K13" s="13"/>
      <c r="L13" s="13"/>
      <c r="M13" s="13"/>
      <c r="N13" s="13"/>
      <c r="O13" s="13"/>
      <c r="P13" s="13"/>
      <c r="Q13" s="21"/>
    </row>
    <row r="14" spans="1:17" x14ac:dyDescent="0.25">
      <c r="A14" s="21"/>
      <c r="B14" s="13" t="s">
        <v>59</v>
      </c>
      <c r="C14" s="12">
        <f>VLOOKUP(B14,'Plan BWA Monate'!$C$9:$Q$52,15,0)</f>
        <v>1440</v>
      </c>
      <c r="D14" s="21"/>
      <c r="E14" s="13"/>
      <c r="F14" s="13"/>
      <c r="G14" s="13"/>
      <c r="H14" s="13"/>
      <c r="I14" s="13"/>
      <c r="J14" s="13"/>
      <c r="K14" s="13"/>
      <c r="L14" s="13"/>
      <c r="M14" s="13"/>
      <c r="N14" s="13"/>
      <c r="O14" s="13"/>
      <c r="P14" s="13"/>
      <c r="Q14" s="21"/>
    </row>
    <row r="15" spans="1:17" x14ac:dyDescent="0.25">
      <c r="A15" s="21"/>
      <c r="B15" s="13" t="s">
        <v>60</v>
      </c>
      <c r="C15" s="12">
        <f>VLOOKUP(B15,'Plan BWA Monate'!$C$9:$Q$52,15,0)*-1</f>
        <v>0</v>
      </c>
      <c r="D15" s="21"/>
      <c r="E15" s="13"/>
      <c r="F15" s="13"/>
      <c r="G15" s="13"/>
      <c r="H15" s="13"/>
      <c r="I15" s="13"/>
      <c r="J15" s="13"/>
      <c r="K15" s="13"/>
      <c r="L15" s="13"/>
      <c r="M15" s="13"/>
      <c r="N15" s="13"/>
      <c r="O15" s="13"/>
      <c r="P15" s="13"/>
      <c r="Q15" s="21"/>
    </row>
    <row r="16" spans="1:17" ht="21.95" customHeight="1" x14ac:dyDescent="0.25">
      <c r="A16" s="21"/>
      <c r="B16" s="75" t="s">
        <v>61</v>
      </c>
      <c r="C16" s="76">
        <f>VLOOKUP(B16,'Plan BWA Monate'!$C$9:$Q$52,15,0)</f>
        <v>421520</v>
      </c>
      <c r="D16" s="21"/>
      <c r="E16" s="13"/>
      <c r="F16" s="13"/>
      <c r="G16" s="13"/>
      <c r="H16" s="13"/>
      <c r="I16" s="13"/>
      <c r="J16" s="13"/>
      <c r="K16" s="13"/>
      <c r="L16" s="13"/>
      <c r="M16" s="13"/>
      <c r="N16" s="13"/>
      <c r="O16" s="13"/>
      <c r="P16" s="13"/>
      <c r="Q16" s="21"/>
    </row>
    <row r="17" spans="1:17" x14ac:dyDescent="0.25">
      <c r="A17" s="21"/>
      <c r="B17" s="21"/>
      <c r="C17" s="22"/>
      <c r="D17" s="21"/>
      <c r="E17" s="13"/>
      <c r="F17" s="13"/>
      <c r="G17" s="13"/>
      <c r="H17" s="13"/>
      <c r="I17" s="13"/>
      <c r="J17" s="13"/>
      <c r="K17" s="13"/>
      <c r="L17" s="13"/>
      <c r="M17" s="13"/>
      <c r="N17" s="13"/>
      <c r="O17" s="13"/>
      <c r="P17" s="13"/>
      <c r="Q17" s="21"/>
    </row>
    <row r="18" spans="1:17" x14ac:dyDescent="0.25">
      <c r="A18" s="21"/>
      <c r="B18" s="21"/>
      <c r="C18" s="22"/>
      <c r="D18" s="21"/>
      <c r="E18" s="13"/>
      <c r="F18" s="13"/>
      <c r="G18" s="13"/>
      <c r="H18" s="13"/>
      <c r="I18" s="13"/>
      <c r="J18" s="13"/>
      <c r="K18" s="13"/>
      <c r="L18" s="13"/>
      <c r="M18" s="13"/>
      <c r="N18" s="13"/>
      <c r="O18" s="13"/>
      <c r="P18" s="13"/>
      <c r="Q18" s="21"/>
    </row>
    <row r="19" spans="1:17" x14ac:dyDescent="0.25">
      <c r="A19" s="21"/>
      <c r="B19" s="21"/>
      <c r="C19" s="21"/>
      <c r="D19" s="21"/>
      <c r="E19" s="13"/>
      <c r="F19" s="13"/>
      <c r="G19" s="13"/>
      <c r="H19" s="13"/>
      <c r="I19" s="13"/>
      <c r="J19" s="13"/>
      <c r="K19" s="13"/>
      <c r="L19" s="13"/>
      <c r="M19" s="13"/>
      <c r="N19" s="13"/>
      <c r="O19" s="13"/>
      <c r="P19" s="13"/>
      <c r="Q19" s="21"/>
    </row>
    <row r="20" spans="1:17" x14ac:dyDescent="0.25">
      <c r="A20" s="21"/>
      <c r="B20" s="21"/>
      <c r="C20" s="21"/>
      <c r="D20" s="21"/>
      <c r="E20" s="13"/>
      <c r="F20" s="13"/>
      <c r="G20" s="13"/>
      <c r="H20" s="13"/>
      <c r="I20" s="13"/>
      <c r="J20" s="13"/>
      <c r="K20" s="13"/>
      <c r="L20" s="13"/>
      <c r="M20" s="13"/>
      <c r="N20" s="13"/>
      <c r="O20" s="13"/>
      <c r="P20" s="13"/>
      <c r="Q20" s="21"/>
    </row>
    <row r="21" spans="1:17" x14ac:dyDescent="0.25">
      <c r="A21" s="21"/>
      <c r="B21" s="21"/>
      <c r="C21" s="21"/>
      <c r="D21" s="21"/>
      <c r="E21" s="13"/>
      <c r="F21" s="13"/>
      <c r="G21" s="13"/>
      <c r="H21" s="13"/>
      <c r="I21" s="13"/>
      <c r="J21" s="13"/>
      <c r="K21" s="13"/>
      <c r="L21" s="13"/>
      <c r="M21" s="13"/>
      <c r="N21" s="13"/>
      <c r="O21" s="13"/>
      <c r="P21" s="13"/>
      <c r="Q21" s="21"/>
    </row>
    <row r="22" spans="1:17" x14ac:dyDescent="0.25">
      <c r="A22" s="21"/>
      <c r="B22" s="21"/>
      <c r="C22" s="21"/>
      <c r="D22" s="21"/>
      <c r="E22" s="13"/>
      <c r="F22" s="13"/>
      <c r="G22" s="13"/>
      <c r="H22" s="13"/>
      <c r="I22" s="13"/>
      <c r="J22" s="13"/>
      <c r="K22" s="13"/>
      <c r="L22" s="13"/>
      <c r="M22" s="13"/>
      <c r="N22" s="13"/>
      <c r="O22" s="13"/>
      <c r="P22" s="13"/>
      <c r="Q22" s="21"/>
    </row>
    <row r="23" spans="1:17" x14ac:dyDescent="0.25">
      <c r="A23" s="21"/>
      <c r="B23" s="21"/>
      <c r="C23" s="21"/>
      <c r="D23" s="21"/>
      <c r="E23" s="13"/>
      <c r="F23" s="13"/>
      <c r="G23" s="13"/>
      <c r="H23" s="13"/>
      <c r="I23" s="13"/>
      <c r="J23" s="13"/>
      <c r="K23" s="13"/>
      <c r="L23" s="13"/>
      <c r="M23" s="13"/>
      <c r="N23" s="13"/>
      <c r="O23" s="13"/>
      <c r="P23" s="13"/>
      <c r="Q23" s="21"/>
    </row>
    <row r="24" spans="1:17" x14ac:dyDescent="0.25">
      <c r="A24" s="21"/>
      <c r="B24" s="21"/>
      <c r="C24" s="21"/>
      <c r="D24" s="21"/>
      <c r="E24" s="13"/>
      <c r="F24" s="13"/>
      <c r="G24" s="13"/>
      <c r="H24" s="13"/>
      <c r="I24" s="13"/>
      <c r="J24" s="13"/>
      <c r="K24" s="13"/>
      <c r="L24" s="13"/>
      <c r="M24" s="13"/>
      <c r="N24" s="13"/>
      <c r="O24" s="13"/>
      <c r="P24" s="13"/>
      <c r="Q24" s="21"/>
    </row>
    <row r="25" spans="1:17" x14ac:dyDescent="0.25">
      <c r="A25" s="21"/>
      <c r="B25" s="21"/>
      <c r="C25" s="21"/>
      <c r="D25" s="21"/>
      <c r="E25" s="13"/>
      <c r="F25" s="13"/>
      <c r="G25" s="13"/>
      <c r="H25" s="13"/>
      <c r="I25" s="13"/>
      <c r="J25" s="13"/>
      <c r="K25" s="13"/>
      <c r="L25" s="13"/>
      <c r="M25" s="13"/>
      <c r="N25" s="13"/>
      <c r="O25" s="13"/>
      <c r="P25" s="13"/>
      <c r="Q25" s="21"/>
    </row>
    <row r="26" spans="1:17" x14ac:dyDescent="0.25">
      <c r="A26" s="21"/>
      <c r="B26" s="21"/>
      <c r="C26" s="21"/>
      <c r="D26" s="21"/>
      <c r="E26" s="13"/>
      <c r="F26" s="13"/>
      <c r="G26" s="13"/>
      <c r="H26" s="13"/>
      <c r="I26" s="13"/>
      <c r="J26" s="13"/>
      <c r="K26" s="13"/>
      <c r="L26" s="13"/>
      <c r="M26" s="13"/>
      <c r="N26" s="13"/>
      <c r="O26" s="13"/>
      <c r="P26" s="13"/>
      <c r="Q26" s="21"/>
    </row>
    <row r="27" spans="1:17" x14ac:dyDescent="0.25">
      <c r="A27" s="21"/>
      <c r="B27" s="21"/>
      <c r="C27" s="21"/>
      <c r="D27" s="21"/>
      <c r="E27" s="13"/>
      <c r="F27" s="13"/>
      <c r="G27" s="13"/>
      <c r="H27" s="13"/>
      <c r="I27" s="13"/>
      <c r="J27" s="13"/>
      <c r="K27" s="13"/>
      <c r="L27" s="13"/>
      <c r="M27" s="13"/>
      <c r="N27" s="13"/>
      <c r="O27" s="13"/>
      <c r="P27" s="13"/>
      <c r="Q27" s="21"/>
    </row>
    <row r="28" spans="1:17" x14ac:dyDescent="0.25">
      <c r="A28" s="21"/>
      <c r="B28" s="21"/>
      <c r="C28" s="21"/>
      <c r="D28" s="21"/>
      <c r="E28" s="13"/>
      <c r="F28" s="13"/>
      <c r="G28" s="13"/>
      <c r="H28" s="13"/>
      <c r="I28" s="13"/>
      <c r="J28" s="13"/>
      <c r="K28" s="13"/>
      <c r="L28" s="13"/>
      <c r="M28" s="13"/>
      <c r="N28" s="13"/>
      <c r="O28" s="13"/>
      <c r="P28" s="13"/>
      <c r="Q28" s="21"/>
    </row>
    <row r="29" spans="1:17" x14ac:dyDescent="0.25">
      <c r="A29" s="21"/>
      <c r="B29" s="21"/>
      <c r="C29" s="21"/>
      <c r="D29" s="21"/>
      <c r="E29" s="13"/>
      <c r="F29" s="13"/>
      <c r="G29" s="13"/>
      <c r="H29" s="13"/>
      <c r="I29" s="13"/>
      <c r="J29" s="13"/>
      <c r="K29" s="13"/>
      <c r="L29" s="13"/>
      <c r="M29" s="13"/>
      <c r="N29" s="13"/>
      <c r="O29" s="13"/>
      <c r="P29" s="13"/>
      <c r="Q29" s="21"/>
    </row>
    <row r="30" spans="1:17" x14ac:dyDescent="0.25">
      <c r="A30" s="21"/>
      <c r="B30" s="21"/>
      <c r="C30" s="21"/>
      <c r="D30" s="21"/>
      <c r="E30" s="13"/>
      <c r="F30" s="13"/>
      <c r="G30" s="13"/>
      <c r="H30" s="13"/>
      <c r="I30" s="13"/>
      <c r="J30" s="13"/>
      <c r="K30" s="13"/>
      <c r="L30" s="13"/>
      <c r="M30" s="13"/>
      <c r="N30" s="13"/>
      <c r="O30" s="13"/>
      <c r="P30" s="13"/>
      <c r="Q30" s="21"/>
    </row>
    <row r="31" spans="1:17" x14ac:dyDescent="0.25">
      <c r="A31" s="21"/>
      <c r="B31" s="21"/>
      <c r="C31" s="21"/>
      <c r="D31" s="21"/>
      <c r="E31" s="13"/>
      <c r="F31" s="13"/>
      <c r="G31" s="13"/>
      <c r="H31" s="13"/>
      <c r="I31" s="13"/>
      <c r="J31" s="13"/>
      <c r="K31" s="13"/>
      <c r="L31" s="13"/>
      <c r="M31" s="13"/>
      <c r="N31" s="13"/>
      <c r="O31" s="13"/>
      <c r="P31" s="13"/>
      <c r="Q31" s="21"/>
    </row>
    <row r="32" spans="1:17" x14ac:dyDescent="0.25">
      <c r="A32" s="21"/>
      <c r="B32" s="21"/>
      <c r="C32" s="21"/>
      <c r="D32" s="21"/>
      <c r="E32" s="13"/>
      <c r="F32" s="13"/>
      <c r="G32" s="13"/>
      <c r="H32" s="13"/>
      <c r="I32" s="13"/>
      <c r="J32" s="13"/>
      <c r="K32" s="13"/>
      <c r="L32" s="13"/>
      <c r="M32" s="13"/>
      <c r="N32" s="13"/>
      <c r="O32" s="13"/>
      <c r="P32" s="13"/>
      <c r="Q32" s="21"/>
    </row>
    <row r="33" spans="1:17" x14ac:dyDescent="0.25">
      <c r="A33" s="21"/>
      <c r="B33" s="21"/>
      <c r="C33" s="21"/>
      <c r="D33" s="21"/>
      <c r="E33" s="21"/>
      <c r="F33" s="21"/>
      <c r="G33" s="21"/>
      <c r="H33" s="21"/>
      <c r="I33" s="21"/>
      <c r="J33" s="21"/>
      <c r="K33" s="21"/>
      <c r="L33" s="21"/>
      <c r="M33" s="21"/>
      <c r="N33" s="21"/>
      <c r="O33" s="21"/>
      <c r="P33" s="21"/>
      <c r="Q33" s="21"/>
    </row>
    <row r="34" spans="1:17" ht="15.75" x14ac:dyDescent="0.25">
      <c r="A34" s="21"/>
      <c r="B34" s="24" t="str">
        <f>CONCATENATE('Plan BWA Monate'!E7,"-BWA ",'Plan BWA Monate'!E6," Überleitung: Umsatzerlöse -&gt; Vorl. Ergebnis n. St.")</f>
        <v>PLAN-BWA 2099 Überleitung: Umsatzerlöse -&gt; Vorl. Ergebnis n. St.</v>
      </c>
      <c r="C34" s="21"/>
      <c r="D34" s="21"/>
      <c r="E34" s="21"/>
      <c r="F34" s="21"/>
      <c r="G34" s="21"/>
      <c r="H34" s="21"/>
      <c r="I34" s="21"/>
      <c r="J34" s="21"/>
      <c r="K34" s="21"/>
      <c r="L34" s="21"/>
      <c r="M34" s="21"/>
      <c r="N34" s="21"/>
      <c r="O34" s="21"/>
      <c r="P34" s="21"/>
      <c r="Q34" s="21"/>
    </row>
    <row r="35" spans="1:17" ht="7.5" customHeight="1" x14ac:dyDescent="0.25">
      <c r="A35" s="21"/>
      <c r="B35" s="21"/>
      <c r="C35" s="21"/>
      <c r="D35" s="21"/>
      <c r="E35" s="21"/>
      <c r="F35" s="21"/>
      <c r="G35" s="21"/>
      <c r="H35" s="21"/>
      <c r="I35" s="21"/>
      <c r="J35" s="21"/>
      <c r="K35" s="21"/>
      <c r="L35" s="21"/>
      <c r="M35" s="21"/>
      <c r="N35" s="21"/>
      <c r="O35" s="21"/>
      <c r="P35" s="21"/>
      <c r="Q35" s="21"/>
    </row>
    <row r="36" spans="1:17" ht="21.95" customHeight="1" x14ac:dyDescent="0.3">
      <c r="A36" s="21"/>
      <c r="B36" s="75" t="s">
        <v>33</v>
      </c>
      <c r="C36" s="76">
        <f>VLOOKUP(B36,'Plan BWA Monate'!$C$9:$Q$52,15,0)</f>
        <v>3000000</v>
      </c>
      <c r="D36" s="21"/>
      <c r="E36" s="13"/>
      <c r="F36" s="13"/>
      <c r="G36" s="23" t="str">
        <f>B34</f>
        <v>PLAN-BWA 2099 Überleitung: Umsatzerlöse -&gt; Vorl. Ergebnis n. St.</v>
      </c>
      <c r="H36" s="13"/>
      <c r="I36" s="13"/>
      <c r="J36" s="13"/>
      <c r="K36" s="13"/>
      <c r="L36" s="13"/>
      <c r="M36" s="13"/>
      <c r="N36" s="13"/>
      <c r="O36" s="13"/>
      <c r="P36" s="13"/>
      <c r="Q36" s="21"/>
    </row>
    <row r="37" spans="1:17" x14ac:dyDescent="0.25">
      <c r="A37" s="21"/>
      <c r="B37" s="21" t="s">
        <v>34</v>
      </c>
      <c r="C37" s="22">
        <f>VLOOKUP(B37,'Plan BWA Monate'!$C$9:$Q$52,15,0)</f>
        <v>-12000</v>
      </c>
      <c r="D37" s="21"/>
      <c r="E37" s="13"/>
      <c r="F37" s="13"/>
      <c r="G37" s="13"/>
      <c r="H37" s="13"/>
      <c r="I37" s="13"/>
      <c r="J37" s="13"/>
      <c r="K37" s="13"/>
      <c r="L37" s="13"/>
      <c r="M37" s="13"/>
      <c r="N37" s="13"/>
      <c r="O37" s="13"/>
      <c r="P37" s="13"/>
      <c r="Q37" s="21"/>
    </row>
    <row r="38" spans="1:17" x14ac:dyDescent="0.25">
      <c r="A38" s="21"/>
      <c r="B38" s="21" t="s">
        <v>35</v>
      </c>
      <c r="C38" s="22">
        <f>VLOOKUP(B38,'Plan BWA Monate'!$C$9:$Q$52,15,0)</f>
        <v>24000</v>
      </c>
      <c r="D38" s="21"/>
      <c r="E38" s="13"/>
      <c r="F38" s="13"/>
      <c r="G38" s="13"/>
      <c r="H38" s="13"/>
      <c r="I38" s="13"/>
      <c r="J38" s="13"/>
      <c r="K38" s="13"/>
      <c r="L38" s="13"/>
      <c r="M38" s="13"/>
      <c r="N38" s="13"/>
      <c r="O38" s="13"/>
      <c r="P38" s="13"/>
      <c r="Q38" s="21"/>
    </row>
    <row r="39" spans="1:17" x14ac:dyDescent="0.25">
      <c r="A39" s="21"/>
      <c r="B39" s="13" t="s">
        <v>39</v>
      </c>
      <c r="C39" s="12">
        <f>VLOOKUP(B39,'Plan BWA Monate'!$C$9:$Q$52,15,0)</f>
        <v>3012000</v>
      </c>
      <c r="D39" s="21"/>
      <c r="E39" s="13"/>
      <c r="F39" s="13"/>
      <c r="G39" s="13"/>
      <c r="H39" s="13"/>
      <c r="I39" s="13"/>
      <c r="J39" s="13"/>
      <c r="K39" s="13"/>
      <c r="L39" s="13"/>
      <c r="M39" s="13"/>
      <c r="N39" s="13"/>
      <c r="O39" s="13"/>
      <c r="P39" s="13"/>
      <c r="Q39" s="21"/>
    </row>
    <row r="40" spans="1:17" x14ac:dyDescent="0.25">
      <c r="A40" s="21"/>
      <c r="B40" s="21" t="s">
        <v>41</v>
      </c>
      <c r="C40" s="22">
        <f>VLOOKUP(B40,'Plan BWA Monate'!$C$9:$Q$52,15,0)*-1</f>
        <v>-1425000</v>
      </c>
      <c r="D40" s="21"/>
      <c r="E40" s="13"/>
      <c r="F40" s="13"/>
      <c r="G40" s="13"/>
      <c r="H40" s="13"/>
      <c r="I40" s="13"/>
      <c r="J40" s="13"/>
      <c r="K40" s="13"/>
      <c r="L40" s="13"/>
      <c r="M40" s="13"/>
      <c r="N40" s="13"/>
      <c r="O40" s="13"/>
      <c r="P40" s="13"/>
      <c r="Q40" s="21"/>
    </row>
    <row r="41" spans="1:17" x14ac:dyDescent="0.25">
      <c r="A41" s="21"/>
      <c r="B41" s="21" t="s">
        <v>42</v>
      </c>
      <c r="C41" s="22">
        <f>VLOOKUP(B41,'Plan BWA Monate'!$C$9:$Q$52,15,0)</f>
        <v>15840</v>
      </c>
      <c r="D41" s="21"/>
      <c r="E41" s="13"/>
      <c r="F41" s="13"/>
      <c r="G41" s="13"/>
      <c r="H41" s="13"/>
      <c r="I41" s="13"/>
      <c r="J41" s="13"/>
      <c r="K41" s="13"/>
      <c r="L41" s="13"/>
      <c r="M41" s="13"/>
      <c r="N41" s="13"/>
      <c r="O41" s="13"/>
      <c r="P41" s="13"/>
      <c r="Q41" s="21"/>
    </row>
    <row r="42" spans="1:17" x14ac:dyDescent="0.25">
      <c r="A42" s="21"/>
      <c r="B42" s="21" t="s">
        <v>45</v>
      </c>
      <c r="C42" s="22">
        <f>VLOOKUP(B42,'Plan BWA Monate'!$C$9:$Q$52,15,0)*-1</f>
        <v>-898000</v>
      </c>
      <c r="D42" s="21"/>
      <c r="E42" s="13"/>
      <c r="F42" s="13"/>
      <c r="G42" s="13"/>
      <c r="H42" s="13"/>
      <c r="I42" s="13"/>
      <c r="J42" s="13"/>
      <c r="K42" s="13"/>
      <c r="L42" s="13"/>
      <c r="M42" s="13"/>
      <c r="N42" s="13"/>
      <c r="O42" s="13"/>
      <c r="P42" s="13"/>
      <c r="Q42" s="21"/>
    </row>
    <row r="43" spans="1:17" x14ac:dyDescent="0.25">
      <c r="A43" s="21"/>
      <c r="B43" s="21" t="s">
        <v>46</v>
      </c>
      <c r="C43" s="22">
        <f>VLOOKUP(B43,'Plan BWA Monate'!$C$9:$Q$52,15,0)*-1</f>
        <v>-180000</v>
      </c>
      <c r="D43" s="21"/>
      <c r="E43" s="13"/>
      <c r="F43" s="13"/>
      <c r="G43" s="13"/>
      <c r="H43" s="13"/>
      <c r="I43" s="13"/>
      <c r="J43" s="13"/>
      <c r="K43" s="13"/>
      <c r="L43" s="13"/>
      <c r="M43" s="13"/>
      <c r="N43" s="13"/>
      <c r="O43" s="13"/>
      <c r="P43" s="13"/>
      <c r="Q43" s="21"/>
    </row>
    <row r="44" spans="1:17" x14ac:dyDescent="0.25">
      <c r="A44" s="21"/>
      <c r="B44" s="21" t="s">
        <v>52</v>
      </c>
      <c r="C44" s="22">
        <f>VLOOKUP(B44,'Plan BWA Monate'!$C$9:$Q$52,15,0)*-1</f>
        <v>-6000</v>
      </c>
      <c r="D44" s="21"/>
      <c r="E44" s="13"/>
      <c r="F44" s="13"/>
      <c r="G44" s="13"/>
      <c r="H44" s="13"/>
      <c r="I44" s="13"/>
      <c r="J44" s="13"/>
      <c r="K44" s="13"/>
      <c r="L44" s="13"/>
      <c r="M44" s="13"/>
      <c r="N44" s="13"/>
      <c r="O44" s="13"/>
      <c r="P44" s="13"/>
      <c r="Q44" s="21"/>
    </row>
    <row r="45" spans="1:17" x14ac:dyDescent="0.25">
      <c r="A45" s="21"/>
      <c r="B45" s="21" t="s">
        <v>53</v>
      </c>
      <c r="C45" s="22">
        <f>VLOOKUP(B45,'Plan BWA Monate'!$C$9:$Q$52,15,0)*-1</f>
        <v>-7200</v>
      </c>
      <c r="D45" s="21"/>
      <c r="E45" s="13"/>
      <c r="F45" s="13"/>
      <c r="G45" s="13"/>
      <c r="H45" s="13"/>
      <c r="I45" s="13"/>
      <c r="J45" s="13"/>
      <c r="K45" s="13"/>
      <c r="L45" s="13"/>
      <c r="M45" s="13"/>
      <c r="N45" s="13"/>
      <c r="O45" s="13"/>
      <c r="P45" s="13"/>
      <c r="Q45" s="21"/>
    </row>
    <row r="46" spans="1:17" x14ac:dyDescent="0.25">
      <c r="A46" s="21"/>
      <c r="B46" s="21" t="s">
        <v>47</v>
      </c>
      <c r="C46" s="22">
        <f>VLOOKUP(B46,'Plan BWA Monate'!$C$9:$Q$52,15,0)*-1</f>
        <v>-1200</v>
      </c>
      <c r="D46" s="21"/>
      <c r="E46" s="13"/>
      <c r="F46" s="13"/>
      <c r="G46" s="13"/>
      <c r="H46" s="13"/>
      <c r="I46" s="13"/>
      <c r="J46" s="13"/>
      <c r="K46" s="13"/>
      <c r="L46" s="13"/>
      <c r="M46" s="13"/>
      <c r="N46" s="13"/>
      <c r="O46" s="13"/>
      <c r="P46" s="13"/>
      <c r="Q46" s="21"/>
    </row>
    <row r="47" spans="1:17" x14ac:dyDescent="0.25">
      <c r="A47" s="21"/>
      <c r="B47" s="21" t="s">
        <v>54</v>
      </c>
      <c r="C47" s="22">
        <f>VLOOKUP(B47,'Plan BWA Monate'!$C$9:$Q$52,15,0)*-1</f>
        <v>-3000</v>
      </c>
      <c r="D47" s="21"/>
      <c r="E47" s="13"/>
      <c r="F47" s="13"/>
      <c r="G47" s="13"/>
      <c r="H47" s="13"/>
      <c r="I47" s="13"/>
      <c r="J47" s="13"/>
      <c r="K47" s="13"/>
      <c r="L47" s="13"/>
      <c r="M47" s="13"/>
      <c r="N47" s="13"/>
      <c r="O47" s="13"/>
      <c r="P47" s="13"/>
      <c r="Q47" s="21"/>
    </row>
    <row r="48" spans="1:17" x14ac:dyDescent="0.25">
      <c r="A48" s="21"/>
      <c r="B48" s="21" t="s">
        <v>48</v>
      </c>
      <c r="C48" s="22">
        <f>VLOOKUP(B48,'Plan BWA Monate'!$C$9:$Q$52,15,0)*-1</f>
        <v>-3600</v>
      </c>
      <c r="D48" s="21"/>
      <c r="E48" s="13"/>
      <c r="F48" s="13"/>
      <c r="G48" s="13"/>
      <c r="H48" s="13"/>
      <c r="I48" s="13"/>
      <c r="J48" s="13"/>
      <c r="K48" s="13"/>
      <c r="L48" s="13"/>
      <c r="M48" s="13"/>
      <c r="N48" s="13"/>
      <c r="O48" s="13"/>
      <c r="P48" s="13"/>
      <c r="Q48" s="21"/>
    </row>
    <row r="49" spans="1:17" x14ac:dyDescent="0.25">
      <c r="A49" s="21"/>
      <c r="B49" s="21" t="s">
        <v>68</v>
      </c>
      <c r="C49" s="22">
        <f>VLOOKUP(B49,'Plan BWA Monate'!$C$9:$Q$52,15,0)*-1</f>
        <v>-14400</v>
      </c>
      <c r="D49" s="21"/>
      <c r="E49" s="13"/>
      <c r="F49" s="13"/>
      <c r="G49" s="13"/>
      <c r="H49" s="13"/>
      <c r="I49" s="13"/>
      <c r="J49" s="13"/>
      <c r="K49" s="13"/>
      <c r="L49" s="13"/>
      <c r="M49" s="13"/>
      <c r="N49" s="13"/>
      <c r="O49" s="13"/>
      <c r="P49" s="13"/>
      <c r="Q49" s="21"/>
    </row>
    <row r="50" spans="1:17" x14ac:dyDescent="0.25">
      <c r="A50" s="21"/>
      <c r="B50" s="21" t="s">
        <v>49</v>
      </c>
      <c r="C50" s="22">
        <f>VLOOKUP(B50,'Plan BWA Monate'!$C$9:$Q$52,15,0)*-1</f>
        <v>-18000</v>
      </c>
      <c r="D50" s="21"/>
      <c r="E50" s="13"/>
      <c r="F50" s="13"/>
      <c r="G50" s="13"/>
      <c r="H50" s="13"/>
      <c r="I50" s="13"/>
      <c r="J50" s="13"/>
      <c r="K50" s="13"/>
      <c r="L50" s="13"/>
      <c r="M50" s="13"/>
      <c r="N50" s="13"/>
      <c r="O50" s="13"/>
      <c r="P50" s="13"/>
      <c r="Q50" s="21"/>
    </row>
    <row r="51" spans="1:17" x14ac:dyDescent="0.25">
      <c r="A51" s="21"/>
      <c r="B51" s="21" t="s">
        <v>55</v>
      </c>
      <c r="C51" s="22">
        <f>VLOOKUP(B51,'Plan BWA Monate'!$C$9:$Q$52,15,0)*-1</f>
        <v>-22500</v>
      </c>
      <c r="D51" s="21"/>
      <c r="E51" s="13"/>
      <c r="F51" s="13"/>
      <c r="G51" s="13"/>
      <c r="H51" s="13"/>
      <c r="I51" s="13"/>
      <c r="J51" s="13"/>
      <c r="K51" s="13"/>
      <c r="L51" s="13"/>
      <c r="M51" s="13"/>
      <c r="N51" s="13"/>
      <c r="O51" s="13"/>
      <c r="P51" s="13"/>
      <c r="Q51" s="21"/>
    </row>
    <row r="52" spans="1:17" x14ac:dyDescent="0.25">
      <c r="A52" s="21"/>
      <c r="B52" s="21" t="s">
        <v>50</v>
      </c>
      <c r="C52" s="22">
        <f>VLOOKUP(B52,'Plan BWA Monate'!$C$9:$Q$52,15,0)*-1</f>
        <v>-23760</v>
      </c>
      <c r="D52" s="21"/>
      <c r="E52" s="13"/>
      <c r="F52" s="13"/>
      <c r="G52" s="13"/>
      <c r="H52" s="13"/>
      <c r="I52" s="13"/>
      <c r="J52" s="13"/>
      <c r="K52" s="13"/>
      <c r="L52" s="13"/>
      <c r="M52" s="13"/>
      <c r="N52" s="13"/>
      <c r="O52" s="13"/>
      <c r="P52" s="13"/>
      <c r="Q52" s="21"/>
    </row>
    <row r="53" spans="1:17" x14ac:dyDescent="0.25">
      <c r="A53" s="21"/>
      <c r="B53" s="21" t="s">
        <v>56</v>
      </c>
      <c r="C53" s="22">
        <f>VLOOKUP(B53,'Plan BWA Monate'!$C$9:$Q$52,15,0)*-1</f>
        <v>-4200</v>
      </c>
      <c r="D53" s="21"/>
      <c r="E53" s="13"/>
      <c r="F53" s="13"/>
      <c r="G53" s="13"/>
      <c r="H53" s="13"/>
      <c r="I53" s="13"/>
      <c r="J53" s="13"/>
      <c r="K53" s="13"/>
      <c r="L53" s="13"/>
      <c r="M53" s="13"/>
      <c r="N53" s="13"/>
      <c r="O53" s="13"/>
      <c r="P53" s="13"/>
      <c r="Q53" s="21"/>
    </row>
    <row r="54" spans="1:17" x14ac:dyDescent="0.25">
      <c r="A54" s="21"/>
      <c r="B54" s="21" t="s">
        <v>58</v>
      </c>
      <c r="C54" s="22">
        <f>VLOOKUP(B54,'Plan BWA Monate'!$C$9:$Q$52,15,0)*-1</f>
        <v>-1200</v>
      </c>
      <c r="D54" s="21"/>
      <c r="E54" s="13"/>
      <c r="F54" s="13"/>
      <c r="G54" s="13"/>
      <c r="H54" s="13"/>
      <c r="I54" s="13"/>
      <c r="J54" s="13"/>
      <c r="K54" s="13"/>
      <c r="L54" s="13"/>
      <c r="M54" s="13"/>
      <c r="N54" s="13"/>
      <c r="O54" s="13"/>
      <c r="P54" s="13"/>
      <c r="Q54" s="21"/>
    </row>
    <row r="55" spans="1:17" x14ac:dyDescent="0.25">
      <c r="A55" s="21"/>
      <c r="B55" s="21" t="s">
        <v>57</v>
      </c>
      <c r="C55" s="22">
        <f>VLOOKUP(B55,'Plan BWA Monate'!$C$9:$Q$52,15,0)</f>
        <v>300</v>
      </c>
      <c r="D55" s="21"/>
      <c r="E55" s="13"/>
      <c r="F55" s="13"/>
      <c r="G55" s="13"/>
      <c r="H55" s="13"/>
      <c r="I55" s="13"/>
      <c r="J55" s="13"/>
      <c r="K55" s="13"/>
      <c r="L55" s="13"/>
      <c r="M55" s="13"/>
      <c r="N55" s="13"/>
      <c r="O55" s="13"/>
      <c r="P55" s="13"/>
      <c r="Q55" s="21"/>
    </row>
    <row r="56" spans="1:17" x14ac:dyDescent="0.25">
      <c r="A56" s="21"/>
      <c r="B56" s="21" t="s">
        <v>59</v>
      </c>
      <c r="C56" s="22">
        <f>VLOOKUP(B56,'Plan BWA Monate'!$C$9:$Q$52,15,0)</f>
        <v>1440</v>
      </c>
      <c r="D56" s="21"/>
      <c r="E56" s="13"/>
      <c r="F56" s="13"/>
      <c r="G56" s="13"/>
      <c r="H56" s="13"/>
      <c r="I56" s="13"/>
      <c r="J56" s="13"/>
      <c r="K56" s="13"/>
      <c r="L56" s="13"/>
      <c r="M56" s="13"/>
      <c r="N56" s="13"/>
      <c r="O56" s="13"/>
      <c r="P56" s="13"/>
      <c r="Q56" s="21"/>
    </row>
    <row r="57" spans="1:17" x14ac:dyDescent="0.25">
      <c r="A57" s="21"/>
      <c r="B57" s="21" t="s">
        <v>60</v>
      </c>
      <c r="C57" s="22">
        <f>VLOOKUP(B57,'Plan BWA Monate'!$C$9:$Q$52,15,0)*-1</f>
        <v>0</v>
      </c>
      <c r="D57" s="21"/>
      <c r="E57" s="13"/>
      <c r="F57" s="13"/>
      <c r="G57" s="13"/>
      <c r="H57" s="13"/>
      <c r="I57" s="13"/>
      <c r="J57" s="13"/>
      <c r="K57" s="13"/>
      <c r="L57" s="13"/>
      <c r="M57" s="13"/>
      <c r="N57" s="13"/>
      <c r="O57" s="13"/>
      <c r="P57" s="13"/>
      <c r="Q57" s="21"/>
    </row>
    <row r="58" spans="1:17" x14ac:dyDescent="0.25">
      <c r="A58" s="21"/>
      <c r="B58" s="13" t="s">
        <v>61</v>
      </c>
      <c r="C58" s="12">
        <f>VLOOKUP(B58,'Plan BWA Monate'!$C$9:$Q$52,15,0)</f>
        <v>421520</v>
      </c>
      <c r="D58" s="21"/>
      <c r="E58" s="13"/>
      <c r="F58" s="13"/>
      <c r="G58" s="13"/>
      <c r="H58" s="13"/>
      <c r="I58" s="13"/>
      <c r="J58" s="13"/>
      <c r="K58" s="13"/>
      <c r="L58" s="13"/>
      <c r="M58" s="13"/>
      <c r="N58" s="13"/>
      <c r="O58" s="13"/>
      <c r="P58" s="13"/>
      <c r="Q58" s="21"/>
    </row>
    <row r="59" spans="1:17" x14ac:dyDescent="0.25">
      <c r="A59" s="21"/>
      <c r="B59" s="21" t="s">
        <v>62</v>
      </c>
      <c r="C59" s="22">
        <f>VLOOKUP(B59,'Plan BWA Monate'!$C$9:$Q$52,15,0)*-1</f>
        <v>-105380</v>
      </c>
      <c r="D59" s="21"/>
      <c r="E59" s="13"/>
      <c r="F59" s="13"/>
      <c r="G59" s="13"/>
      <c r="H59" s="13"/>
      <c r="I59" s="13"/>
      <c r="J59" s="13"/>
      <c r="K59" s="13"/>
      <c r="L59" s="13"/>
      <c r="M59" s="13"/>
      <c r="N59" s="13"/>
      <c r="O59" s="13"/>
      <c r="P59" s="13"/>
      <c r="Q59" s="21"/>
    </row>
    <row r="60" spans="1:17" ht="21.95" customHeight="1" x14ac:dyDescent="0.25">
      <c r="A60" s="21"/>
      <c r="B60" s="75" t="s">
        <v>63</v>
      </c>
      <c r="C60" s="76">
        <f>VLOOKUP(B60,'Plan BWA Monate'!$C$9:$Q$52,15,0)</f>
        <v>316140</v>
      </c>
      <c r="D60" s="21"/>
      <c r="E60" s="13"/>
      <c r="F60" s="13"/>
      <c r="G60" s="13"/>
      <c r="H60" s="13"/>
      <c r="I60" s="13"/>
      <c r="J60" s="13"/>
      <c r="K60" s="13"/>
      <c r="L60" s="13"/>
      <c r="M60" s="13"/>
      <c r="N60" s="13"/>
      <c r="O60" s="13"/>
      <c r="P60" s="13"/>
      <c r="Q60" s="21"/>
    </row>
    <row r="61" spans="1:17" x14ac:dyDescent="0.25">
      <c r="A61" s="21"/>
      <c r="B61" s="21"/>
      <c r="C61" s="22"/>
      <c r="D61" s="21"/>
      <c r="E61" s="13"/>
      <c r="F61" s="13"/>
      <c r="G61" s="13"/>
      <c r="H61" s="13"/>
      <c r="I61" s="13"/>
      <c r="J61" s="13"/>
      <c r="K61" s="13"/>
      <c r="L61" s="13"/>
      <c r="M61" s="13"/>
      <c r="N61" s="13"/>
      <c r="O61" s="13"/>
      <c r="P61" s="13"/>
      <c r="Q61" s="21"/>
    </row>
    <row r="62" spans="1:17" x14ac:dyDescent="0.25">
      <c r="A62" s="21"/>
      <c r="B62" s="21"/>
      <c r="C62" s="21"/>
      <c r="D62" s="21"/>
      <c r="E62" s="13"/>
      <c r="F62" s="13"/>
      <c r="G62" s="13"/>
      <c r="H62" s="13"/>
      <c r="I62" s="13"/>
      <c r="J62" s="13"/>
      <c r="K62" s="13"/>
      <c r="L62" s="13"/>
      <c r="M62" s="13"/>
      <c r="N62" s="13"/>
      <c r="O62" s="13"/>
      <c r="P62" s="13"/>
      <c r="Q62" s="21"/>
    </row>
    <row r="63" spans="1:17" x14ac:dyDescent="0.25">
      <c r="A63" s="21"/>
      <c r="B63" s="21"/>
      <c r="C63" s="21"/>
      <c r="D63" s="21"/>
      <c r="E63" s="21"/>
      <c r="F63" s="21"/>
      <c r="G63" s="21"/>
      <c r="H63" s="21"/>
      <c r="I63" s="21"/>
      <c r="J63" s="21"/>
      <c r="K63" s="21"/>
      <c r="L63" s="21"/>
      <c r="M63" s="21"/>
      <c r="N63" s="21"/>
      <c r="O63" s="21"/>
      <c r="P63" s="21"/>
      <c r="Q63" s="21"/>
    </row>
    <row r="64" spans="1:17" ht="7.5" customHeight="1" x14ac:dyDescent="0.25">
      <c r="A64" s="21"/>
      <c r="B64" s="21"/>
      <c r="C64" s="21"/>
      <c r="D64" s="21"/>
      <c r="E64" s="21"/>
      <c r="F64" s="21"/>
      <c r="G64" s="21"/>
      <c r="H64" s="21"/>
      <c r="I64" s="21"/>
      <c r="J64" s="21"/>
      <c r="K64" s="21"/>
      <c r="L64" s="21"/>
      <c r="M64" s="21"/>
      <c r="N64" s="21"/>
      <c r="O64" s="21"/>
      <c r="P64" s="21"/>
      <c r="Q64" s="21"/>
    </row>
  </sheetData>
  <sheetProtection password="E783" sheet="1" objects="1" scenarios="1"/>
  <printOptions horizontalCentered="1"/>
  <pageMargins left="0.11811023622047245" right="0.11811023622047245" top="0.56999999999999995" bottom="0.35433070866141736" header="0.23622047244094491" footer="0.11811023622047245"/>
  <pageSetup paperSize="9" scale="80" fitToHeight="2" orientation="landscape" horizontalDpi="0" verticalDpi="0" r:id="rId1"/>
  <headerFooter>
    <oddFooter xml:space="preserve">&amp;LPlan BWA&amp;CSeite: &amp;P&amp;R&amp;8Copyright Joachim Becker WebSolutions </oddFooter>
  </headerFooter>
  <rowBreaks count="1" manualBreakCount="1">
    <brk id="32"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7"/>
  <sheetViews>
    <sheetView zoomScale="90" zoomScaleNormal="90" workbookViewId="0">
      <selection activeCell="C5" sqref="C5"/>
    </sheetView>
  </sheetViews>
  <sheetFormatPr baseColWidth="10" defaultRowHeight="15" outlineLevelRow="2" x14ac:dyDescent="0.25"/>
  <cols>
    <col min="1" max="1" width="1.140625" style="82" customWidth="1"/>
    <col min="2" max="2" width="8.85546875" style="82" customWidth="1"/>
    <col min="3" max="3" width="23.7109375" style="82" bestFit="1" customWidth="1"/>
    <col min="4" max="4" width="13.5703125" style="82" customWidth="1"/>
    <col min="5" max="5" width="12.140625" style="82" bestFit="1" customWidth="1"/>
    <col min="6" max="17" width="11.42578125" style="82"/>
    <col min="18" max="18" width="1.140625" style="82" customWidth="1"/>
    <col min="19" max="16384" width="11.42578125" style="82"/>
  </cols>
  <sheetData>
    <row r="1" spans="1:18" ht="5.25" customHeight="1" x14ac:dyDescent="0.25">
      <c r="A1" s="50"/>
      <c r="B1" s="54"/>
      <c r="C1" s="50"/>
      <c r="D1" s="50"/>
      <c r="E1" s="50"/>
      <c r="F1" s="50"/>
      <c r="G1" s="50"/>
      <c r="H1" s="50"/>
      <c r="I1" s="50"/>
      <c r="J1" s="50"/>
      <c r="K1" s="50"/>
      <c r="L1" s="50"/>
      <c r="M1" s="50"/>
      <c r="N1" s="50"/>
      <c r="O1" s="50"/>
      <c r="P1" s="50"/>
      <c r="Q1" s="50"/>
      <c r="R1" s="50"/>
    </row>
    <row r="2" spans="1:18" ht="21" x14ac:dyDescent="0.35">
      <c r="A2" s="50"/>
      <c r="B2" s="51" t="s">
        <v>212</v>
      </c>
      <c r="C2" s="50"/>
      <c r="D2" s="50"/>
      <c r="E2" s="50"/>
      <c r="F2" s="50"/>
      <c r="G2" s="50"/>
      <c r="H2" s="53"/>
      <c r="I2" s="50"/>
      <c r="J2" s="50"/>
      <c r="K2" s="50"/>
      <c r="L2" s="50"/>
      <c r="M2" s="50"/>
      <c r="N2" s="50"/>
      <c r="O2" s="50"/>
      <c r="P2" s="50"/>
      <c r="Q2" s="50"/>
      <c r="R2" s="50"/>
    </row>
    <row r="3" spans="1:18" ht="8.25" customHeight="1" x14ac:dyDescent="0.25">
      <c r="A3" s="50"/>
      <c r="B3" s="50"/>
      <c r="C3" s="80"/>
      <c r="D3" s="50"/>
      <c r="E3" s="50"/>
      <c r="F3" s="50"/>
      <c r="G3" s="50"/>
      <c r="H3" s="50"/>
      <c r="I3" s="50"/>
      <c r="J3" s="50"/>
      <c r="K3" s="50"/>
      <c r="L3" s="50"/>
      <c r="M3" s="50"/>
      <c r="N3" s="50"/>
      <c r="O3" s="50"/>
      <c r="P3" s="50"/>
      <c r="Q3" s="50"/>
      <c r="R3" s="50"/>
    </row>
    <row r="4" spans="1:18" x14ac:dyDescent="0.25">
      <c r="A4" s="50"/>
      <c r="B4" s="54"/>
      <c r="C4" s="80"/>
      <c r="D4" s="50"/>
      <c r="E4" s="50"/>
      <c r="F4" s="50"/>
      <c r="G4" s="50"/>
      <c r="H4" s="50"/>
      <c r="I4" s="50"/>
      <c r="J4" s="50"/>
      <c r="K4" s="50"/>
      <c r="L4" s="50"/>
      <c r="M4" s="50"/>
      <c r="N4" s="50"/>
      <c r="O4" s="50"/>
      <c r="P4" s="50"/>
      <c r="Q4" s="50"/>
      <c r="R4" s="50"/>
    </row>
    <row r="5" spans="1:18" x14ac:dyDescent="0.25">
      <c r="A5" s="50"/>
      <c r="B5" s="28"/>
      <c r="C5" s="83">
        <v>72649</v>
      </c>
      <c r="D5" s="27"/>
      <c r="E5" s="35" t="s">
        <v>21</v>
      </c>
      <c r="F5" s="35" t="s">
        <v>22</v>
      </c>
      <c r="G5" s="35" t="s">
        <v>23</v>
      </c>
      <c r="H5" s="35" t="s">
        <v>24</v>
      </c>
      <c r="I5" s="35" t="s">
        <v>25</v>
      </c>
      <c r="J5" s="35" t="s">
        <v>26</v>
      </c>
      <c r="K5" s="35" t="s">
        <v>27</v>
      </c>
      <c r="L5" s="35" t="s">
        <v>28</v>
      </c>
      <c r="M5" s="35" t="s">
        <v>29</v>
      </c>
      <c r="N5" s="35" t="s">
        <v>30</v>
      </c>
      <c r="O5" s="35" t="s">
        <v>31</v>
      </c>
      <c r="P5" s="35" t="s">
        <v>32</v>
      </c>
      <c r="Q5" s="84" t="s">
        <v>32</v>
      </c>
      <c r="R5" s="50"/>
    </row>
    <row r="6" spans="1:18" x14ac:dyDescent="0.25">
      <c r="A6" s="50"/>
      <c r="B6" s="28"/>
      <c r="C6" s="44" t="s">
        <v>20</v>
      </c>
      <c r="D6" s="27"/>
      <c r="E6" s="35">
        <v>2099</v>
      </c>
      <c r="F6" s="35">
        <v>2099</v>
      </c>
      <c r="G6" s="35">
        <v>2099</v>
      </c>
      <c r="H6" s="35">
        <v>2099</v>
      </c>
      <c r="I6" s="35">
        <v>2099</v>
      </c>
      <c r="J6" s="35">
        <v>2099</v>
      </c>
      <c r="K6" s="35">
        <v>2099</v>
      </c>
      <c r="L6" s="35">
        <v>2099</v>
      </c>
      <c r="M6" s="35">
        <v>2099</v>
      </c>
      <c r="N6" s="35">
        <v>2099</v>
      </c>
      <c r="O6" s="35">
        <v>2099</v>
      </c>
      <c r="P6" s="35">
        <v>2099</v>
      </c>
      <c r="Q6" s="84" t="s">
        <v>113</v>
      </c>
      <c r="R6" s="50"/>
    </row>
    <row r="7" spans="1:18" x14ac:dyDescent="0.25">
      <c r="A7" s="50"/>
      <c r="B7" s="28"/>
      <c r="C7" s="31" t="s">
        <v>19</v>
      </c>
      <c r="D7" s="27"/>
      <c r="E7" s="35" t="s">
        <v>76</v>
      </c>
      <c r="F7" s="35" t="s">
        <v>76</v>
      </c>
      <c r="G7" s="35" t="s">
        <v>76</v>
      </c>
      <c r="H7" s="35" t="s">
        <v>76</v>
      </c>
      <c r="I7" s="35" t="s">
        <v>76</v>
      </c>
      <c r="J7" s="35" t="s">
        <v>76</v>
      </c>
      <c r="K7" s="35" t="s">
        <v>76</v>
      </c>
      <c r="L7" s="35" t="s">
        <v>76</v>
      </c>
      <c r="M7" s="35" t="s">
        <v>76</v>
      </c>
      <c r="N7" s="35" t="s">
        <v>76</v>
      </c>
      <c r="O7" s="35" t="s">
        <v>76</v>
      </c>
      <c r="P7" s="35" t="s">
        <v>76</v>
      </c>
      <c r="Q7" s="84" t="s">
        <v>114</v>
      </c>
      <c r="R7" s="50"/>
    </row>
    <row r="8" spans="1:18" ht="15.75" x14ac:dyDescent="0.25">
      <c r="A8" s="50"/>
      <c r="B8" s="85" t="s">
        <v>115</v>
      </c>
      <c r="C8" s="27"/>
      <c r="D8" s="27"/>
      <c r="E8" s="27"/>
      <c r="F8" s="27"/>
      <c r="G8" s="27"/>
      <c r="H8" s="27"/>
      <c r="I8" s="27"/>
      <c r="J8" s="27"/>
      <c r="K8" s="27"/>
      <c r="L8" s="27"/>
      <c r="M8" s="27"/>
      <c r="N8" s="27"/>
      <c r="O8" s="27"/>
      <c r="P8" s="27"/>
      <c r="Q8" s="86"/>
      <c r="R8" s="50"/>
    </row>
    <row r="9" spans="1:18" x14ac:dyDescent="0.25">
      <c r="A9" s="50"/>
      <c r="B9" s="87" t="s">
        <v>116</v>
      </c>
      <c r="C9" s="27"/>
      <c r="D9" s="27"/>
      <c r="E9" s="34">
        <v>68000</v>
      </c>
      <c r="F9" s="34">
        <v>0</v>
      </c>
      <c r="G9" s="34">
        <v>0</v>
      </c>
      <c r="H9" s="34">
        <v>0</v>
      </c>
      <c r="I9" s="34">
        <v>0</v>
      </c>
      <c r="J9" s="34">
        <v>0</v>
      </c>
      <c r="K9" s="34">
        <v>0</v>
      </c>
      <c r="L9" s="34">
        <v>0</v>
      </c>
      <c r="M9" s="34">
        <v>0</v>
      </c>
      <c r="N9" s="34">
        <v>0</v>
      </c>
      <c r="O9" s="34">
        <v>0</v>
      </c>
      <c r="P9" s="34">
        <v>0</v>
      </c>
      <c r="Q9" s="88">
        <v>0</v>
      </c>
      <c r="R9" s="50"/>
    </row>
    <row r="10" spans="1:18" outlineLevel="1" x14ac:dyDescent="0.25">
      <c r="A10" s="50"/>
      <c r="B10" s="35" t="s">
        <v>117</v>
      </c>
      <c r="C10" s="31" t="s">
        <v>118</v>
      </c>
      <c r="D10" s="27"/>
      <c r="E10" s="34">
        <v>6000</v>
      </c>
      <c r="F10" s="34">
        <v>0</v>
      </c>
      <c r="G10" s="34">
        <v>0</v>
      </c>
      <c r="H10" s="34">
        <v>0</v>
      </c>
      <c r="I10" s="34">
        <v>0</v>
      </c>
      <c r="J10" s="34">
        <v>0</v>
      </c>
      <c r="K10" s="34">
        <v>0</v>
      </c>
      <c r="L10" s="34">
        <v>0</v>
      </c>
      <c r="M10" s="34">
        <v>0</v>
      </c>
      <c r="N10" s="34">
        <v>0</v>
      </c>
      <c r="O10" s="34">
        <v>0</v>
      </c>
      <c r="P10" s="34">
        <v>0</v>
      </c>
      <c r="Q10" s="88">
        <v>0</v>
      </c>
      <c r="R10" s="50"/>
    </row>
    <row r="11" spans="1:18" outlineLevel="2" x14ac:dyDescent="0.25">
      <c r="A11" s="50"/>
      <c r="B11" s="89" t="s">
        <v>1</v>
      </c>
      <c r="C11" s="27" t="s">
        <v>119</v>
      </c>
      <c r="D11" s="27"/>
      <c r="E11" s="26"/>
      <c r="F11" s="26"/>
      <c r="G11" s="26"/>
      <c r="H11" s="26"/>
      <c r="I11" s="26"/>
      <c r="J11" s="26"/>
      <c r="K11" s="26"/>
      <c r="L11" s="26"/>
      <c r="M11" s="26"/>
      <c r="N11" s="26"/>
      <c r="O11" s="26"/>
      <c r="P11" s="26"/>
      <c r="Q11" s="90"/>
      <c r="R11" s="50"/>
    </row>
    <row r="12" spans="1:18" outlineLevel="2" x14ac:dyDescent="0.25">
      <c r="A12" s="50"/>
      <c r="B12" s="89" t="s">
        <v>3</v>
      </c>
      <c r="C12" s="27" t="s">
        <v>120</v>
      </c>
      <c r="D12" s="27"/>
      <c r="E12" s="26">
        <v>5000</v>
      </c>
      <c r="F12" s="26"/>
      <c r="G12" s="26"/>
      <c r="H12" s="26"/>
      <c r="I12" s="26"/>
      <c r="J12" s="26"/>
      <c r="K12" s="26"/>
      <c r="L12" s="26"/>
      <c r="M12" s="26"/>
      <c r="N12" s="26"/>
      <c r="O12" s="26"/>
      <c r="P12" s="26"/>
      <c r="Q12" s="90"/>
      <c r="R12" s="50"/>
    </row>
    <row r="13" spans="1:18" outlineLevel="2" x14ac:dyDescent="0.25">
      <c r="A13" s="50"/>
      <c r="B13" s="89" t="s">
        <v>4</v>
      </c>
      <c r="C13" s="27" t="s">
        <v>121</v>
      </c>
      <c r="D13" s="27"/>
      <c r="E13" s="26"/>
      <c r="F13" s="26"/>
      <c r="G13" s="26"/>
      <c r="H13" s="26"/>
      <c r="I13" s="26"/>
      <c r="J13" s="26"/>
      <c r="K13" s="26"/>
      <c r="L13" s="26"/>
      <c r="M13" s="26"/>
      <c r="N13" s="26"/>
      <c r="O13" s="26"/>
      <c r="P13" s="26"/>
      <c r="Q13" s="90"/>
      <c r="R13" s="50"/>
    </row>
    <row r="14" spans="1:18" outlineLevel="2" x14ac:dyDescent="0.25">
      <c r="A14" s="50"/>
      <c r="B14" s="89" t="s">
        <v>6</v>
      </c>
      <c r="C14" s="27" t="s">
        <v>122</v>
      </c>
      <c r="D14" s="27"/>
      <c r="E14" s="26">
        <v>1000</v>
      </c>
      <c r="F14" s="26"/>
      <c r="G14" s="26"/>
      <c r="H14" s="26"/>
      <c r="I14" s="26"/>
      <c r="J14" s="26"/>
      <c r="K14" s="26"/>
      <c r="L14" s="26"/>
      <c r="M14" s="26"/>
      <c r="N14" s="26"/>
      <c r="O14" s="26"/>
      <c r="P14" s="26"/>
      <c r="Q14" s="90"/>
      <c r="R14" s="50"/>
    </row>
    <row r="15" spans="1:18" outlineLevel="1" x14ac:dyDescent="0.25">
      <c r="A15" s="50"/>
      <c r="B15" s="35" t="s">
        <v>123</v>
      </c>
      <c r="C15" s="31" t="s">
        <v>124</v>
      </c>
      <c r="D15" s="27"/>
      <c r="E15" s="34">
        <v>60000</v>
      </c>
      <c r="F15" s="34">
        <v>0</v>
      </c>
      <c r="G15" s="34">
        <v>0</v>
      </c>
      <c r="H15" s="34">
        <v>0</v>
      </c>
      <c r="I15" s="34">
        <v>0</v>
      </c>
      <c r="J15" s="34">
        <v>0</v>
      </c>
      <c r="K15" s="34">
        <v>0</v>
      </c>
      <c r="L15" s="34">
        <v>0</v>
      </c>
      <c r="M15" s="34">
        <v>0</v>
      </c>
      <c r="N15" s="34">
        <v>0</v>
      </c>
      <c r="O15" s="34">
        <v>0</v>
      </c>
      <c r="P15" s="34">
        <v>0</v>
      </c>
      <c r="Q15" s="88">
        <v>0</v>
      </c>
      <c r="R15" s="50"/>
    </row>
    <row r="16" spans="1:18" outlineLevel="2" x14ac:dyDescent="0.25">
      <c r="A16" s="50"/>
      <c r="B16" s="89" t="s">
        <v>1</v>
      </c>
      <c r="C16" s="27" t="s">
        <v>125</v>
      </c>
      <c r="D16" s="27"/>
      <c r="E16" s="26"/>
      <c r="F16" s="26"/>
      <c r="G16" s="26"/>
      <c r="H16" s="26"/>
      <c r="I16" s="26"/>
      <c r="J16" s="26"/>
      <c r="K16" s="26"/>
      <c r="L16" s="26"/>
      <c r="M16" s="26"/>
      <c r="N16" s="26"/>
      <c r="O16" s="26"/>
      <c r="P16" s="26"/>
      <c r="Q16" s="90"/>
      <c r="R16" s="50"/>
    </row>
    <row r="17" spans="1:18" outlineLevel="2" x14ac:dyDescent="0.25">
      <c r="A17" s="50"/>
      <c r="B17" s="89" t="s">
        <v>3</v>
      </c>
      <c r="C17" s="27" t="s">
        <v>126</v>
      </c>
      <c r="D17" s="27"/>
      <c r="E17" s="26">
        <v>50000</v>
      </c>
      <c r="F17" s="26"/>
      <c r="G17" s="26"/>
      <c r="H17" s="26"/>
      <c r="I17" s="26"/>
      <c r="J17" s="26"/>
      <c r="K17" s="26"/>
      <c r="L17" s="26"/>
      <c r="M17" s="26"/>
      <c r="N17" s="26"/>
      <c r="O17" s="26"/>
      <c r="P17" s="26"/>
      <c r="Q17" s="90"/>
      <c r="R17" s="50"/>
    </row>
    <row r="18" spans="1:18" outlineLevel="2" x14ac:dyDescent="0.25">
      <c r="A18" s="50"/>
      <c r="B18" s="89" t="s">
        <v>4</v>
      </c>
      <c r="C18" s="27" t="s">
        <v>127</v>
      </c>
      <c r="D18" s="27"/>
      <c r="E18" s="26">
        <v>8000</v>
      </c>
      <c r="F18" s="26"/>
      <c r="G18" s="26"/>
      <c r="H18" s="26"/>
      <c r="I18" s="26"/>
      <c r="J18" s="26"/>
      <c r="K18" s="26"/>
      <c r="L18" s="26"/>
      <c r="M18" s="26"/>
      <c r="N18" s="26"/>
      <c r="O18" s="26"/>
      <c r="P18" s="26"/>
      <c r="Q18" s="90"/>
      <c r="R18" s="50"/>
    </row>
    <row r="19" spans="1:18" outlineLevel="2" x14ac:dyDescent="0.25">
      <c r="A19" s="50"/>
      <c r="B19" s="89" t="s">
        <v>6</v>
      </c>
      <c r="C19" s="27" t="s">
        <v>128</v>
      </c>
      <c r="D19" s="27"/>
      <c r="E19" s="26">
        <v>2000</v>
      </c>
      <c r="F19" s="26"/>
      <c r="G19" s="26"/>
      <c r="H19" s="26"/>
      <c r="I19" s="26"/>
      <c r="J19" s="26"/>
      <c r="K19" s="26"/>
      <c r="L19" s="26"/>
      <c r="M19" s="26"/>
      <c r="N19" s="26"/>
      <c r="O19" s="26"/>
      <c r="P19" s="26"/>
      <c r="Q19" s="90"/>
      <c r="R19" s="50"/>
    </row>
    <row r="20" spans="1:18" outlineLevel="1" x14ac:dyDescent="0.25">
      <c r="A20" s="50"/>
      <c r="B20" s="35" t="s">
        <v>129</v>
      </c>
      <c r="C20" s="31" t="s">
        <v>130</v>
      </c>
      <c r="D20" s="27"/>
      <c r="E20" s="34">
        <v>2000</v>
      </c>
      <c r="F20" s="34">
        <v>0</v>
      </c>
      <c r="G20" s="34">
        <v>0</v>
      </c>
      <c r="H20" s="34">
        <v>0</v>
      </c>
      <c r="I20" s="34">
        <v>0</v>
      </c>
      <c r="J20" s="34">
        <v>0</v>
      </c>
      <c r="K20" s="34">
        <v>0</v>
      </c>
      <c r="L20" s="34">
        <v>0</v>
      </c>
      <c r="M20" s="34">
        <v>0</v>
      </c>
      <c r="N20" s="34">
        <v>0</v>
      </c>
      <c r="O20" s="34">
        <v>0</v>
      </c>
      <c r="P20" s="34">
        <v>0</v>
      </c>
      <c r="Q20" s="88">
        <v>0</v>
      </c>
      <c r="R20" s="50"/>
    </row>
    <row r="21" spans="1:18" outlineLevel="2" x14ac:dyDescent="0.25">
      <c r="A21" s="50"/>
      <c r="B21" s="89" t="s">
        <v>1</v>
      </c>
      <c r="C21" s="27" t="s">
        <v>131</v>
      </c>
      <c r="D21" s="27"/>
      <c r="E21" s="26"/>
      <c r="F21" s="26"/>
      <c r="G21" s="26"/>
      <c r="H21" s="26"/>
      <c r="I21" s="26"/>
      <c r="J21" s="26"/>
      <c r="K21" s="26"/>
      <c r="L21" s="26"/>
      <c r="M21" s="26"/>
      <c r="N21" s="26"/>
      <c r="O21" s="26"/>
      <c r="P21" s="26"/>
      <c r="Q21" s="90"/>
      <c r="R21" s="50"/>
    </row>
    <row r="22" spans="1:18" outlineLevel="2" x14ac:dyDescent="0.25">
      <c r="A22" s="50"/>
      <c r="B22" s="89" t="s">
        <v>3</v>
      </c>
      <c r="C22" s="27" t="s">
        <v>132</v>
      </c>
      <c r="D22" s="27"/>
      <c r="E22" s="26"/>
      <c r="F22" s="26"/>
      <c r="G22" s="26"/>
      <c r="H22" s="26"/>
      <c r="I22" s="26"/>
      <c r="J22" s="26"/>
      <c r="K22" s="26"/>
      <c r="L22" s="26"/>
      <c r="M22" s="26"/>
      <c r="N22" s="26"/>
      <c r="O22" s="26"/>
      <c r="P22" s="26"/>
      <c r="Q22" s="90"/>
      <c r="R22" s="50"/>
    </row>
    <row r="23" spans="1:18" outlineLevel="2" x14ac:dyDescent="0.25">
      <c r="A23" s="50"/>
      <c r="B23" s="89" t="s">
        <v>4</v>
      </c>
      <c r="C23" s="27" t="s">
        <v>133</v>
      </c>
      <c r="D23" s="27"/>
      <c r="E23" s="26"/>
      <c r="F23" s="26"/>
      <c r="G23" s="26"/>
      <c r="H23" s="26"/>
      <c r="I23" s="26"/>
      <c r="J23" s="26"/>
      <c r="K23" s="26"/>
      <c r="L23" s="26"/>
      <c r="M23" s="26"/>
      <c r="N23" s="26"/>
      <c r="O23" s="26"/>
      <c r="P23" s="26"/>
      <c r="Q23" s="90"/>
      <c r="R23" s="50"/>
    </row>
    <row r="24" spans="1:18" outlineLevel="2" x14ac:dyDescent="0.25">
      <c r="A24" s="50"/>
      <c r="B24" s="89" t="s">
        <v>6</v>
      </c>
      <c r="C24" s="27" t="s">
        <v>134</v>
      </c>
      <c r="D24" s="27"/>
      <c r="E24" s="26"/>
      <c r="F24" s="26"/>
      <c r="G24" s="26"/>
      <c r="H24" s="26"/>
      <c r="I24" s="26"/>
      <c r="J24" s="26"/>
      <c r="K24" s="26"/>
      <c r="L24" s="26"/>
      <c r="M24" s="26"/>
      <c r="N24" s="26"/>
      <c r="O24" s="26"/>
      <c r="P24" s="26"/>
      <c r="Q24" s="90"/>
      <c r="R24" s="50"/>
    </row>
    <row r="25" spans="1:18" outlineLevel="2" x14ac:dyDescent="0.25">
      <c r="A25" s="50"/>
      <c r="B25" s="89" t="s">
        <v>135</v>
      </c>
      <c r="C25" s="27" t="s">
        <v>136</v>
      </c>
      <c r="D25" s="27"/>
      <c r="E25" s="26">
        <v>2000</v>
      </c>
      <c r="F25" s="26"/>
      <c r="G25" s="26"/>
      <c r="H25" s="26"/>
      <c r="I25" s="26"/>
      <c r="J25" s="26"/>
      <c r="K25" s="26"/>
      <c r="L25" s="26"/>
      <c r="M25" s="26"/>
      <c r="N25" s="26"/>
      <c r="O25" s="26"/>
      <c r="P25" s="26"/>
      <c r="Q25" s="90"/>
      <c r="R25" s="50"/>
    </row>
    <row r="26" spans="1:18" outlineLevel="2" x14ac:dyDescent="0.25">
      <c r="A26" s="50"/>
      <c r="B26" s="89" t="s">
        <v>137</v>
      </c>
      <c r="C26" s="27" t="s">
        <v>138</v>
      </c>
      <c r="D26" s="27"/>
      <c r="E26" s="26"/>
      <c r="F26" s="26"/>
      <c r="G26" s="26"/>
      <c r="H26" s="26"/>
      <c r="I26" s="26"/>
      <c r="J26" s="26"/>
      <c r="K26" s="26"/>
      <c r="L26" s="26"/>
      <c r="M26" s="26"/>
      <c r="N26" s="26"/>
      <c r="O26" s="26"/>
      <c r="P26" s="26"/>
      <c r="Q26" s="90"/>
      <c r="R26" s="50"/>
    </row>
    <row r="27" spans="1:18" x14ac:dyDescent="0.25">
      <c r="A27" s="50"/>
      <c r="B27" s="31" t="s">
        <v>139</v>
      </c>
      <c r="C27" s="27"/>
      <c r="D27" s="27"/>
      <c r="E27" s="34">
        <v>109000</v>
      </c>
      <c r="F27" s="34">
        <v>0</v>
      </c>
      <c r="G27" s="34">
        <v>0</v>
      </c>
      <c r="H27" s="34">
        <v>0</v>
      </c>
      <c r="I27" s="34">
        <v>0</v>
      </c>
      <c r="J27" s="34">
        <v>0</v>
      </c>
      <c r="K27" s="34">
        <v>0</v>
      </c>
      <c r="L27" s="34">
        <v>0</v>
      </c>
      <c r="M27" s="34">
        <v>0</v>
      </c>
      <c r="N27" s="34">
        <v>0</v>
      </c>
      <c r="O27" s="34">
        <v>0</v>
      </c>
      <c r="P27" s="34">
        <v>0</v>
      </c>
      <c r="Q27" s="88">
        <v>0</v>
      </c>
      <c r="R27" s="50"/>
    </row>
    <row r="28" spans="1:18" outlineLevel="1" x14ac:dyDescent="0.25">
      <c r="A28" s="50"/>
      <c r="B28" s="35" t="s">
        <v>117</v>
      </c>
      <c r="C28" s="31" t="s">
        <v>140</v>
      </c>
      <c r="D28" s="27"/>
      <c r="E28" s="34">
        <v>54000</v>
      </c>
      <c r="F28" s="34">
        <v>0</v>
      </c>
      <c r="G28" s="34">
        <v>0</v>
      </c>
      <c r="H28" s="34">
        <v>0</v>
      </c>
      <c r="I28" s="34">
        <v>0</v>
      </c>
      <c r="J28" s="34">
        <v>0</v>
      </c>
      <c r="K28" s="34">
        <v>0</v>
      </c>
      <c r="L28" s="34">
        <v>0</v>
      </c>
      <c r="M28" s="34">
        <v>0</v>
      </c>
      <c r="N28" s="34">
        <v>0</v>
      </c>
      <c r="O28" s="34">
        <v>0</v>
      </c>
      <c r="P28" s="34">
        <v>0</v>
      </c>
      <c r="Q28" s="88">
        <v>0</v>
      </c>
      <c r="R28" s="50"/>
    </row>
    <row r="29" spans="1:18" outlineLevel="2" x14ac:dyDescent="0.25">
      <c r="A29" s="50"/>
      <c r="B29" s="89" t="s">
        <v>1</v>
      </c>
      <c r="C29" s="27" t="s">
        <v>141</v>
      </c>
      <c r="D29" s="27"/>
      <c r="E29" s="26">
        <v>15000</v>
      </c>
      <c r="F29" s="26"/>
      <c r="G29" s="26"/>
      <c r="H29" s="26"/>
      <c r="I29" s="26"/>
      <c r="J29" s="26"/>
      <c r="K29" s="26"/>
      <c r="L29" s="26"/>
      <c r="M29" s="26"/>
      <c r="N29" s="26"/>
      <c r="O29" s="26"/>
      <c r="P29" s="26"/>
      <c r="Q29" s="90"/>
      <c r="R29" s="50"/>
    </row>
    <row r="30" spans="1:18" outlineLevel="2" x14ac:dyDescent="0.25">
      <c r="A30" s="50"/>
      <c r="B30" s="89" t="s">
        <v>3</v>
      </c>
      <c r="C30" s="27" t="s">
        <v>142</v>
      </c>
      <c r="D30" s="27"/>
      <c r="E30" s="26">
        <v>15000</v>
      </c>
      <c r="F30" s="26"/>
      <c r="G30" s="26"/>
      <c r="H30" s="26"/>
      <c r="I30" s="26"/>
      <c r="J30" s="26"/>
      <c r="K30" s="26"/>
      <c r="L30" s="26"/>
      <c r="M30" s="26"/>
      <c r="N30" s="26"/>
      <c r="O30" s="26"/>
      <c r="P30" s="26"/>
      <c r="Q30" s="90"/>
      <c r="R30" s="50"/>
    </row>
    <row r="31" spans="1:18" outlineLevel="2" x14ac:dyDescent="0.25">
      <c r="A31" s="50"/>
      <c r="B31" s="89" t="s">
        <v>4</v>
      </c>
      <c r="C31" s="27" t="s">
        <v>143</v>
      </c>
      <c r="D31" s="27"/>
      <c r="E31" s="26">
        <v>20000</v>
      </c>
      <c r="F31" s="26"/>
      <c r="G31" s="26"/>
      <c r="H31" s="26"/>
      <c r="I31" s="26"/>
      <c r="J31" s="26"/>
      <c r="K31" s="26"/>
      <c r="L31" s="26"/>
      <c r="M31" s="26"/>
      <c r="N31" s="26"/>
      <c r="O31" s="26"/>
      <c r="P31" s="26"/>
      <c r="Q31" s="90"/>
      <c r="R31" s="50"/>
    </row>
    <row r="32" spans="1:18" outlineLevel="2" x14ac:dyDescent="0.25">
      <c r="A32" s="50"/>
      <c r="B32" s="89" t="s">
        <v>6</v>
      </c>
      <c r="C32" s="27" t="s">
        <v>122</v>
      </c>
      <c r="D32" s="27"/>
      <c r="E32" s="26">
        <v>4000</v>
      </c>
      <c r="F32" s="26"/>
      <c r="G32" s="26"/>
      <c r="H32" s="26"/>
      <c r="I32" s="26"/>
      <c r="J32" s="26"/>
      <c r="K32" s="26"/>
      <c r="L32" s="26"/>
      <c r="M32" s="26"/>
      <c r="N32" s="26"/>
      <c r="O32" s="26"/>
      <c r="P32" s="26"/>
      <c r="Q32" s="90"/>
      <c r="R32" s="50"/>
    </row>
    <row r="33" spans="1:18" outlineLevel="1" x14ac:dyDescent="0.25">
      <c r="A33" s="50"/>
      <c r="B33" s="35" t="s">
        <v>123</v>
      </c>
      <c r="C33" s="31" t="s">
        <v>144</v>
      </c>
      <c r="D33" s="27"/>
      <c r="E33" s="34">
        <v>24000</v>
      </c>
      <c r="F33" s="34">
        <v>0</v>
      </c>
      <c r="G33" s="34">
        <v>0</v>
      </c>
      <c r="H33" s="34">
        <v>0</v>
      </c>
      <c r="I33" s="34">
        <v>0</v>
      </c>
      <c r="J33" s="34">
        <v>0</v>
      </c>
      <c r="K33" s="34">
        <v>0</v>
      </c>
      <c r="L33" s="34">
        <v>0</v>
      </c>
      <c r="M33" s="34">
        <v>0</v>
      </c>
      <c r="N33" s="34">
        <v>0</v>
      </c>
      <c r="O33" s="34">
        <v>0</v>
      </c>
      <c r="P33" s="34">
        <v>0</v>
      </c>
      <c r="Q33" s="88">
        <v>0</v>
      </c>
      <c r="R33" s="50"/>
    </row>
    <row r="34" spans="1:18" outlineLevel="2" x14ac:dyDescent="0.25">
      <c r="A34" s="50"/>
      <c r="B34" s="89" t="s">
        <v>1</v>
      </c>
      <c r="C34" s="27" t="s">
        <v>145</v>
      </c>
      <c r="D34" s="27"/>
      <c r="E34" s="26">
        <v>18000</v>
      </c>
      <c r="F34" s="26"/>
      <c r="G34" s="26"/>
      <c r="H34" s="26"/>
      <c r="I34" s="26"/>
      <c r="J34" s="26"/>
      <c r="K34" s="26"/>
      <c r="L34" s="26"/>
      <c r="M34" s="26"/>
      <c r="N34" s="26"/>
      <c r="O34" s="26"/>
      <c r="P34" s="26"/>
      <c r="Q34" s="90"/>
      <c r="R34" s="50"/>
    </row>
    <row r="35" spans="1:18" outlineLevel="2" x14ac:dyDescent="0.25">
      <c r="A35" s="50"/>
      <c r="B35" s="89" t="s">
        <v>3</v>
      </c>
      <c r="C35" s="27" t="s">
        <v>146</v>
      </c>
      <c r="D35" s="27"/>
      <c r="E35" s="26">
        <v>4000</v>
      </c>
      <c r="F35" s="26"/>
      <c r="G35" s="26"/>
      <c r="H35" s="26"/>
      <c r="I35" s="26"/>
      <c r="J35" s="26"/>
      <c r="K35" s="26"/>
      <c r="L35" s="26"/>
      <c r="M35" s="26"/>
      <c r="N35" s="26"/>
      <c r="O35" s="26"/>
      <c r="P35" s="26"/>
      <c r="Q35" s="90"/>
      <c r="R35" s="50"/>
    </row>
    <row r="36" spans="1:18" outlineLevel="2" x14ac:dyDescent="0.25">
      <c r="A36" s="50"/>
      <c r="B36" s="89" t="s">
        <v>4</v>
      </c>
      <c r="C36" s="27" t="s">
        <v>147</v>
      </c>
      <c r="D36" s="27"/>
      <c r="E36" s="26"/>
      <c r="F36" s="26"/>
      <c r="G36" s="26"/>
      <c r="H36" s="26"/>
      <c r="I36" s="26"/>
      <c r="J36" s="26"/>
      <c r="K36" s="26"/>
      <c r="L36" s="26"/>
      <c r="M36" s="26"/>
      <c r="N36" s="26"/>
      <c r="O36" s="26"/>
      <c r="P36" s="26"/>
      <c r="Q36" s="90"/>
      <c r="R36" s="50"/>
    </row>
    <row r="37" spans="1:18" outlineLevel="2" x14ac:dyDescent="0.25">
      <c r="A37" s="50"/>
      <c r="B37" s="89" t="s">
        <v>6</v>
      </c>
      <c r="C37" s="27" t="s">
        <v>148</v>
      </c>
      <c r="D37" s="27"/>
      <c r="E37" s="26">
        <v>2000</v>
      </c>
      <c r="F37" s="26"/>
      <c r="G37" s="26"/>
      <c r="H37" s="26"/>
      <c r="I37" s="26"/>
      <c r="J37" s="26"/>
      <c r="K37" s="26"/>
      <c r="L37" s="26"/>
      <c r="M37" s="26"/>
      <c r="N37" s="26"/>
      <c r="O37" s="26"/>
      <c r="P37" s="26"/>
      <c r="Q37" s="90"/>
      <c r="R37" s="50"/>
    </row>
    <row r="38" spans="1:18" outlineLevel="1" x14ac:dyDescent="0.25">
      <c r="A38" s="50"/>
      <c r="B38" s="35" t="s">
        <v>129</v>
      </c>
      <c r="C38" s="31" t="s">
        <v>149</v>
      </c>
      <c r="D38" s="27"/>
      <c r="E38" s="34">
        <v>6000</v>
      </c>
      <c r="F38" s="34">
        <v>0</v>
      </c>
      <c r="G38" s="34">
        <v>0</v>
      </c>
      <c r="H38" s="34">
        <v>0</v>
      </c>
      <c r="I38" s="34">
        <v>0</v>
      </c>
      <c r="J38" s="34">
        <v>0</v>
      </c>
      <c r="K38" s="34">
        <v>0</v>
      </c>
      <c r="L38" s="34">
        <v>0</v>
      </c>
      <c r="M38" s="34">
        <v>0</v>
      </c>
      <c r="N38" s="34">
        <v>0</v>
      </c>
      <c r="O38" s="34">
        <v>0</v>
      </c>
      <c r="P38" s="34">
        <v>0</v>
      </c>
      <c r="Q38" s="88">
        <v>0</v>
      </c>
      <c r="R38" s="50"/>
    </row>
    <row r="39" spans="1:18" outlineLevel="2" x14ac:dyDescent="0.25">
      <c r="A39" s="50"/>
      <c r="B39" s="89" t="s">
        <v>1</v>
      </c>
      <c r="C39" s="27" t="s">
        <v>131</v>
      </c>
      <c r="D39" s="27"/>
      <c r="E39" s="26">
        <v>5000</v>
      </c>
      <c r="F39" s="26"/>
      <c r="G39" s="26"/>
      <c r="H39" s="26"/>
      <c r="I39" s="26"/>
      <c r="J39" s="26"/>
      <c r="K39" s="26"/>
      <c r="L39" s="26"/>
      <c r="M39" s="26"/>
      <c r="N39" s="26"/>
      <c r="O39" s="26"/>
      <c r="P39" s="26"/>
      <c r="Q39" s="90"/>
      <c r="R39" s="50"/>
    </row>
    <row r="40" spans="1:18" outlineLevel="2" x14ac:dyDescent="0.25">
      <c r="A40" s="50"/>
      <c r="B40" s="89" t="s">
        <v>3</v>
      </c>
      <c r="C40" s="27" t="s">
        <v>150</v>
      </c>
      <c r="D40" s="27"/>
      <c r="E40" s="26">
        <v>1000</v>
      </c>
      <c r="F40" s="26"/>
      <c r="G40" s="26"/>
      <c r="H40" s="26"/>
      <c r="I40" s="26"/>
      <c r="J40" s="26"/>
      <c r="K40" s="26"/>
      <c r="L40" s="26"/>
      <c r="M40" s="26"/>
      <c r="N40" s="26"/>
      <c r="O40" s="26"/>
      <c r="P40" s="26"/>
      <c r="Q40" s="90"/>
      <c r="R40" s="50"/>
    </row>
    <row r="41" spans="1:18" outlineLevel="1" x14ac:dyDescent="0.25">
      <c r="A41" s="50"/>
      <c r="B41" s="35" t="s">
        <v>151</v>
      </c>
      <c r="C41" s="31" t="s">
        <v>152</v>
      </c>
      <c r="D41" s="27"/>
      <c r="E41" s="91">
        <v>25000</v>
      </c>
      <c r="F41" s="91"/>
      <c r="G41" s="91"/>
      <c r="H41" s="91"/>
      <c r="I41" s="91"/>
      <c r="J41" s="91"/>
      <c r="K41" s="91"/>
      <c r="L41" s="91"/>
      <c r="M41" s="91"/>
      <c r="N41" s="91"/>
      <c r="O41" s="91"/>
      <c r="P41" s="91"/>
      <c r="Q41" s="92"/>
      <c r="R41" s="50"/>
    </row>
    <row r="42" spans="1:18" x14ac:dyDescent="0.25">
      <c r="A42" s="50"/>
      <c r="B42" s="31" t="s">
        <v>153</v>
      </c>
      <c r="C42" s="27"/>
      <c r="D42" s="27"/>
      <c r="E42" s="26">
        <v>250</v>
      </c>
      <c r="F42" s="26"/>
      <c r="G42" s="26"/>
      <c r="H42" s="26"/>
      <c r="I42" s="26"/>
      <c r="J42" s="26"/>
      <c r="K42" s="26"/>
      <c r="L42" s="26"/>
      <c r="M42" s="26"/>
      <c r="N42" s="26"/>
      <c r="O42" s="26"/>
      <c r="P42" s="26"/>
      <c r="Q42" s="90"/>
      <c r="R42" s="50"/>
    </row>
    <row r="43" spans="1:18" x14ac:dyDescent="0.25">
      <c r="A43" s="50"/>
      <c r="B43" s="31" t="s">
        <v>154</v>
      </c>
      <c r="C43" s="27"/>
      <c r="D43" s="27"/>
      <c r="E43" s="26">
        <v>300</v>
      </c>
      <c r="F43" s="26"/>
      <c r="G43" s="26"/>
      <c r="H43" s="26"/>
      <c r="I43" s="26"/>
      <c r="J43" s="26"/>
      <c r="K43" s="26"/>
      <c r="L43" s="26"/>
      <c r="M43" s="26"/>
      <c r="N43" s="26"/>
      <c r="O43" s="26"/>
      <c r="P43" s="26"/>
      <c r="Q43" s="90"/>
      <c r="R43" s="50"/>
    </row>
    <row r="44" spans="1:18" x14ac:dyDescent="0.25">
      <c r="A44" s="50"/>
      <c r="B44" s="31" t="s">
        <v>155</v>
      </c>
      <c r="C44" s="27"/>
      <c r="D44" s="27"/>
      <c r="E44" s="26"/>
      <c r="F44" s="26"/>
      <c r="G44" s="26"/>
      <c r="H44" s="26"/>
      <c r="I44" s="26"/>
      <c r="J44" s="26"/>
      <c r="K44" s="26"/>
      <c r="L44" s="26"/>
      <c r="M44" s="26"/>
      <c r="N44" s="26"/>
      <c r="O44" s="26"/>
      <c r="P44" s="26"/>
      <c r="Q44" s="90"/>
      <c r="R44" s="50"/>
    </row>
    <row r="45" spans="1:18" ht="7.5" customHeight="1" x14ac:dyDescent="0.25">
      <c r="A45" s="50"/>
      <c r="B45" s="27"/>
      <c r="C45" s="27"/>
      <c r="D45" s="27"/>
      <c r="E45" s="27"/>
      <c r="F45" s="27"/>
      <c r="G45" s="27"/>
      <c r="H45" s="27"/>
      <c r="I45" s="27"/>
      <c r="J45" s="27"/>
      <c r="K45" s="27"/>
      <c r="L45" s="27"/>
      <c r="M45" s="27"/>
      <c r="N45" s="27"/>
      <c r="O45" s="27"/>
      <c r="P45" s="27"/>
      <c r="Q45" s="86"/>
      <c r="R45" s="50"/>
    </row>
    <row r="46" spans="1:18" x14ac:dyDescent="0.25">
      <c r="A46" s="50"/>
      <c r="B46" s="31" t="s">
        <v>156</v>
      </c>
      <c r="C46" s="27"/>
      <c r="D46" s="27"/>
      <c r="E46" s="34">
        <v>177550</v>
      </c>
      <c r="F46" s="34">
        <v>0</v>
      </c>
      <c r="G46" s="34">
        <v>0</v>
      </c>
      <c r="H46" s="34">
        <v>0</v>
      </c>
      <c r="I46" s="34">
        <v>0</v>
      </c>
      <c r="J46" s="34">
        <v>0</v>
      </c>
      <c r="K46" s="34">
        <v>0</v>
      </c>
      <c r="L46" s="34">
        <v>0</v>
      </c>
      <c r="M46" s="34">
        <v>0</v>
      </c>
      <c r="N46" s="34">
        <v>0</v>
      </c>
      <c r="O46" s="34">
        <v>0</v>
      </c>
      <c r="P46" s="34">
        <v>0</v>
      </c>
      <c r="Q46" s="88">
        <v>0</v>
      </c>
      <c r="R46" s="50"/>
    </row>
    <row r="47" spans="1:18" ht="7.5" customHeight="1" x14ac:dyDescent="0.25">
      <c r="A47" s="50"/>
      <c r="B47" s="27"/>
      <c r="C47" s="27"/>
      <c r="D47" s="27"/>
      <c r="E47" s="27"/>
      <c r="F47" s="27"/>
      <c r="G47" s="27"/>
      <c r="H47" s="27"/>
      <c r="I47" s="27"/>
      <c r="J47" s="27"/>
      <c r="K47" s="27"/>
      <c r="L47" s="27"/>
      <c r="M47" s="27"/>
      <c r="N47" s="27"/>
      <c r="O47" s="27"/>
      <c r="P47" s="27"/>
      <c r="Q47" s="86"/>
      <c r="R47" s="50"/>
    </row>
    <row r="48" spans="1:18" x14ac:dyDescent="0.25">
      <c r="A48" s="50"/>
      <c r="B48" s="50"/>
      <c r="C48" s="50"/>
      <c r="D48" s="93" t="s">
        <v>213</v>
      </c>
      <c r="E48" s="94" t="s">
        <v>214</v>
      </c>
      <c r="F48" s="94">
        <v>-1</v>
      </c>
      <c r="G48" s="94" t="s">
        <v>214</v>
      </c>
      <c r="H48" s="94" t="s">
        <v>214</v>
      </c>
      <c r="I48" s="94" t="s">
        <v>214</v>
      </c>
      <c r="J48" s="94" t="s">
        <v>214</v>
      </c>
      <c r="K48" s="94" t="s">
        <v>214</v>
      </c>
      <c r="L48" s="94" t="s">
        <v>214</v>
      </c>
      <c r="M48" s="94" t="s">
        <v>214</v>
      </c>
      <c r="N48" s="94" t="s">
        <v>214</v>
      </c>
      <c r="O48" s="94" t="s">
        <v>214</v>
      </c>
      <c r="P48" s="94" t="s">
        <v>214</v>
      </c>
      <c r="Q48" s="94" t="s">
        <v>214</v>
      </c>
      <c r="R48" s="50"/>
    </row>
    <row r="49" spans="1:18" ht="15.75" x14ac:dyDescent="0.25">
      <c r="A49" s="50"/>
      <c r="B49" s="85" t="s">
        <v>157</v>
      </c>
      <c r="C49" s="27"/>
      <c r="D49" s="27"/>
      <c r="E49" s="27"/>
      <c r="F49" s="27"/>
      <c r="G49" s="27"/>
      <c r="H49" s="27"/>
      <c r="I49" s="27"/>
      <c r="J49" s="27"/>
      <c r="K49" s="27"/>
      <c r="L49" s="27"/>
      <c r="M49" s="27"/>
      <c r="N49" s="27"/>
      <c r="O49" s="27"/>
      <c r="P49" s="27"/>
      <c r="Q49" s="86"/>
      <c r="R49" s="50"/>
    </row>
    <row r="50" spans="1:18" x14ac:dyDescent="0.25">
      <c r="A50" s="50"/>
      <c r="B50" s="31" t="s">
        <v>158</v>
      </c>
      <c r="C50" s="27"/>
      <c r="D50" s="27"/>
      <c r="E50" s="34">
        <v>74123</v>
      </c>
      <c r="F50" s="34">
        <v>0</v>
      </c>
      <c r="G50" s="34">
        <v>0</v>
      </c>
      <c r="H50" s="34">
        <v>0</v>
      </c>
      <c r="I50" s="34">
        <v>0</v>
      </c>
      <c r="J50" s="34">
        <v>0</v>
      </c>
      <c r="K50" s="34">
        <v>0</v>
      </c>
      <c r="L50" s="34">
        <v>0</v>
      </c>
      <c r="M50" s="34">
        <v>0</v>
      </c>
      <c r="N50" s="34">
        <v>0</v>
      </c>
      <c r="O50" s="34">
        <v>0</v>
      </c>
      <c r="P50" s="34">
        <v>0</v>
      </c>
      <c r="Q50" s="88">
        <v>0</v>
      </c>
      <c r="R50" s="50"/>
    </row>
    <row r="51" spans="1:18" outlineLevel="1" x14ac:dyDescent="0.25">
      <c r="A51" s="50"/>
      <c r="B51" s="35" t="s">
        <v>117</v>
      </c>
      <c r="C51" s="31" t="s">
        <v>159</v>
      </c>
      <c r="D51" s="27"/>
      <c r="E51" s="26">
        <v>25000</v>
      </c>
      <c r="F51" s="26"/>
      <c r="G51" s="26"/>
      <c r="H51" s="26"/>
      <c r="I51" s="26"/>
      <c r="J51" s="26"/>
      <c r="K51" s="26"/>
      <c r="L51" s="26"/>
      <c r="M51" s="26"/>
      <c r="N51" s="26"/>
      <c r="O51" s="26"/>
      <c r="P51" s="26"/>
      <c r="Q51" s="90"/>
      <c r="R51" s="50"/>
    </row>
    <row r="52" spans="1:18" outlineLevel="1" x14ac:dyDescent="0.25">
      <c r="A52" s="50"/>
      <c r="B52" s="35" t="s">
        <v>123</v>
      </c>
      <c r="C52" s="31" t="s">
        <v>160</v>
      </c>
      <c r="D52" s="27"/>
      <c r="E52" s="26">
        <v>15000</v>
      </c>
      <c r="F52" s="26"/>
      <c r="G52" s="26"/>
      <c r="H52" s="26"/>
      <c r="I52" s="26"/>
      <c r="J52" s="26"/>
      <c r="K52" s="26"/>
      <c r="L52" s="26"/>
      <c r="M52" s="26"/>
      <c r="N52" s="26"/>
      <c r="O52" s="26"/>
      <c r="P52" s="26"/>
      <c r="Q52" s="90"/>
      <c r="R52" s="50"/>
    </row>
    <row r="53" spans="1:18" outlineLevel="1" x14ac:dyDescent="0.25">
      <c r="A53" s="50"/>
      <c r="B53" s="35" t="s">
        <v>129</v>
      </c>
      <c r="C53" s="31" t="s">
        <v>161</v>
      </c>
      <c r="D53" s="27"/>
      <c r="E53" s="30">
        <v>2000</v>
      </c>
      <c r="F53" s="30">
        <v>0</v>
      </c>
      <c r="G53" s="30">
        <v>0</v>
      </c>
      <c r="H53" s="30">
        <v>0</v>
      </c>
      <c r="I53" s="30">
        <v>0</v>
      </c>
      <c r="J53" s="30">
        <v>0</v>
      </c>
      <c r="K53" s="30">
        <v>0</v>
      </c>
      <c r="L53" s="30">
        <v>0</v>
      </c>
      <c r="M53" s="30">
        <v>0</v>
      </c>
      <c r="N53" s="30">
        <v>0</v>
      </c>
      <c r="O53" s="30">
        <v>0</v>
      </c>
      <c r="P53" s="30">
        <v>0</v>
      </c>
      <c r="Q53" s="95">
        <v>0</v>
      </c>
      <c r="R53" s="50"/>
    </row>
    <row r="54" spans="1:18" outlineLevel="2" x14ac:dyDescent="0.25">
      <c r="A54" s="50"/>
      <c r="B54" s="89" t="s">
        <v>1</v>
      </c>
      <c r="C54" s="27" t="s">
        <v>162</v>
      </c>
      <c r="D54" s="27"/>
      <c r="E54" s="26">
        <v>2000</v>
      </c>
      <c r="F54" s="26"/>
      <c r="G54" s="26"/>
      <c r="H54" s="26"/>
      <c r="I54" s="26"/>
      <c r="J54" s="26"/>
      <c r="K54" s="26"/>
      <c r="L54" s="26"/>
      <c r="M54" s="26"/>
      <c r="N54" s="26"/>
      <c r="O54" s="26"/>
      <c r="P54" s="26"/>
      <c r="Q54" s="90"/>
      <c r="R54" s="50"/>
    </row>
    <row r="55" spans="1:18" outlineLevel="2" x14ac:dyDescent="0.25">
      <c r="A55" s="50"/>
      <c r="B55" s="89" t="s">
        <v>3</v>
      </c>
      <c r="C55" s="27" t="s">
        <v>163</v>
      </c>
      <c r="D55" s="27"/>
      <c r="E55" s="26"/>
      <c r="F55" s="26"/>
      <c r="G55" s="26"/>
      <c r="H55" s="26"/>
      <c r="I55" s="26"/>
      <c r="J55" s="26"/>
      <c r="K55" s="26"/>
      <c r="L55" s="26"/>
      <c r="M55" s="26"/>
      <c r="N55" s="26"/>
      <c r="O55" s="26"/>
      <c r="P55" s="26"/>
      <c r="Q55" s="90"/>
      <c r="R55" s="50"/>
    </row>
    <row r="56" spans="1:18" outlineLevel="2" x14ac:dyDescent="0.25">
      <c r="A56" s="50"/>
      <c r="B56" s="89" t="s">
        <v>4</v>
      </c>
      <c r="C56" s="27" t="s">
        <v>164</v>
      </c>
      <c r="D56" s="27"/>
      <c r="E56" s="26"/>
      <c r="F56" s="26"/>
      <c r="G56" s="26"/>
      <c r="H56" s="26"/>
      <c r="I56" s="26"/>
      <c r="J56" s="26"/>
      <c r="K56" s="26"/>
      <c r="L56" s="26"/>
      <c r="M56" s="26"/>
      <c r="N56" s="26"/>
      <c r="O56" s="26"/>
      <c r="P56" s="26"/>
      <c r="Q56" s="90"/>
      <c r="R56" s="50"/>
    </row>
    <row r="57" spans="1:18" outlineLevel="2" x14ac:dyDescent="0.25">
      <c r="A57" s="50"/>
      <c r="B57" s="89" t="s">
        <v>6</v>
      </c>
      <c r="C57" s="27" t="s">
        <v>165</v>
      </c>
      <c r="D57" s="27"/>
      <c r="E57" s="26"/>
      <c r="F57" s="26"/>
      <c r="G57" s="26"/>
      <c r="H57" s="26"/>
      <c r="I57" s="26"/>
      <c r="J57" s="26"/>
      <c r="K57" s="26"/>
      <c r="L57" s="26"/>
      <c r="M57" s="26"/>
      <c r="N57" s="26"/>
      <c r="O57" s="26"/>
      <c r="P57" s="26"/>
      <c r="Q57" s="90"/>
      <c r="R57" s="50"/>
    </row>
    <row r="58" spans="1:18" outlineLevel="1" x14ac:dyDescent="0.25">
      <c r="A58" s="50"/>
      <c r="B58" s="35" t="s">
        <v>151</v>
      </c>
      <c r="C58" s="31" t="s">
        <v>166</v>
      </c>
      <c r="D58" s="27"/>
      <c r="E58" s="26">
        <v>25000</v>
      </c>
      <c r="F58" s="26"/>
      <c r="G58" s="26"/>
      <c r="H58" s="26"/>
      <c r="I58" s="26"/>
      <c r="J58" s="26"/>
      <c r="K58" s="26"/>
      <c r="L58" s="26"/>
      <c r="M58" s="26"/>
      <c r="N58" s="26"/>
      <c r="O58" s="26"/>
      <c r="P58" s="26"/>
      <c r="Q58" s="90"/>
      <c r="R58" s="50"/>
    </row>
    <row r="59" spans="1:18" outlineLevel="1" x14ac:dyDescent="0.25">
      <c r="A59" s="50"/>
      <c r="B59" s="35" t="s">
        <v>167</v>
      </c>
      <c r="C59" s="31" t="s">
        <v>168</v>
      </c>
      <c r="D59" s="27"/>
      <c r="E59" s="26">
        <v>7123</v>
      </c>
      <c r="F59" s="26"/>
      <c r="G59" s="26"/>
      <c r="H59" s="26"/>
      <c r="I59" s="26"/>
      <c r="J59" s="26"/>
      <c r="K59" s="26"/>
      <c r="L59" s="26"/>
      <c r="M59" s="26"/>
      <c r="N59" s="26"/>
      <c r="O59" s="26"/>
      <c r="P59" s="26"/>
      <c r="Q59" s="90"/>
      <c r="R59" s="50"/>
    </row>
    <row r="60" spans="1:18" x14ac:dyDescent="0.25">
      <c r="A60" s="50"/>
      <c r="B60" s="31" t="s">
        <v>169</v>
      </c>
      <c r="C60" s="27"/>
      <c r="D60" s="27"/>
      <c r="E60" s="34">
        <v>9500</v>
      </c>
      <c r="F60" s="34">
        <v>0</v>
      </c>
      <c r="G60" s="34">
        <v>0</v>
      </c>
      <c r="H60" s="34">
        <v>0</v>
      </c>
      <c r="I60" s="34">
        <v>0</v>
      </c>
      <c r="J60" s="34">
        <v>0</v>
      </c>
      <c r="K60" s="34">
        <v>0</v>
      </c>
      <c r="L60" s="34">
        <v>0</v>
      </c>
      <c r="M60" s="34">
        <v>0</v>
      </c>
      <c r="N60" s="34">
        <v>0</v>
      </c>
      <c r="O60" s="34">
        <v>0</v>
      </c>
      <c r="P60" s="34">
        <v>0</v>
      </c>
      <c r="Q60" s="88">
        <v>0</v>
      </c>
      <c r="R60" s="50"/>
    </row>
    <row r="61" spans="1:18" outlineLevel="2" x14ac:dyDescent="0.25">
      <c r="A61" s="50"/>
      <c r="B61" s="89" t="s">
        <v>1</v>
      </c>
      <c r="C61" s="27" t="s">
        <v>170</v>
      </c>
      <c r="D61" s="27"/>
      <c r="E61" s="96">
        <v>5000</v>
      </c>
      <c r="F61" s="26"/>
      <c r="G61" s="26"/>
      <c r="H61" s="26"/>
      <c r="I61" s="26"/>
      <c r="J61" s="26"/>
      <c r="K61" s="26"/>
      <c r="L61" s="26"/>
      <c r="M61" s="26"/>
      <c r="N61" s="26"/>
      <c r="O61" s="26"/>
      <c r="P61" s="26"/>
      <c r="Q61" s="90"/>
      <c r="R61" s="50"/>
    </row>
    <row r="62" spans="1:18" outlineLevel="2" x14ac:dyDescent="0.25">
      <c r="A62" s="50"/>
      <c r="B62" s="89" t="s">
        <v>3</v>
      </c>
      <c r="C62" s="27" t="s">
        <v>171</v>
      </c>
      <c r="D62" s="27"/>
      <c r="E62" s="26">
        <v>4500</v>
      </c>
      <c r="F62" s="26"/>
      <c r="G62" s="26"/>
      <c r="H62" s="26"/>
      <c r="I62" s="26"/>
      <c r="J62" s="26"/>
      <c r="K62" s="26"/>
      <c r="L62" s="26"/>
      <c r="M62" s="26"/>
      <c r="N62" s="26"/>
      <c r="O62" s="26"/>
      <c r="P62" s="26"/>
      <c r="Q62" s="90"/>
      <c r="R62" s="50"/>
    </row>
    <row r="63" spans="1:18" outlineLevel="2" x14ac:dyDescent="0.25">
      <c r="A63" s="50"/>
      <c r="B63" s="89" t="s">
        <v>4</v>
      </c>
      <c r="C63" s="27" t="s">
        <v>172</v>
      </c>
      <c r="D63" s="27"/>
      <c r="E63" s="26"/>
      <c r="F63" s="26"/>
      <c r="G63" s="26"/>
      <c r="H63" s="26"/>
      <c r="I63" s="26"/>
      <c r="J63" s="26"/>
      <c r="K63" s="26"/>
      <c r="L63" s="26"/>
      <c r="M63" s="26"/>
      <c r="N63" s="26"/>
      <c r="O63" s="26"/>
      <c r="P63" s="26"/>
      <c r="Q63" s="90"/>
      <c r="R63" s="50"/>
    </row>
    <row r="64" spans="1:18" x14ac:dyDescent="0.25">
      <c r="A64" s="50"/>
      <c r="B64" s="31" t="s">
        <v>173</v>
      </c>
      <c r="C64" s="27"/>
      <c r="D64" s="27"/>
      <c r="E64" s="34">
        <v>93927</v>
      </c>
      <c r="F64" s="34">
        <v>1</v>
      </c>
      <c r="G64" s="34">
        <v>0</v>
      </c>
      <c r="H64" s="34">
        <v>0</v>
      </c>
      <c r="I64" s="34">
        <v>0</v>
      </c>
      <c r="J64" s="34">
        <v>0</v>
      </c>
      <c r="K64" s="34">
        <v>0</v>
      </c>
      <c r="L64" s="34">
        <v>0</v>
      </c>
      <c r="M64" s="34">
        <v>0</v>
      </c>
      <c r="N64" s="34">
        <v>0</v>
      </c>
      <c r="O64" s="34">
        <v>0</v>
      </c>
      <c r="P64" s="34">
        <v>0</v>
      </c>
      <c r="Q64" s="88">
        <v>0</v>
      </c>
      <c r="R64" s="50"/>
    </row>
    <row r="65" spans="1:18" outlineLevel="2" x14ac:dyDescent="0.25">
      <c r="A65" s="50"/>
      <c r="B65" s="89" t="s">
        <v>1</v>
      </c>
      <c r="C65" s="27" t="s">
        <v>174</v>
      </c>
      <c r="D65" s="27"/>
      <c r="E65" s="96"/>
      <c r="F65" s="26"/>
      <c r="G65" s="26"/>
      <c r="H65" s="26"/>
      <c r="I65" s="26"/>
      <c r="J65" s="26"/>
      <c r="K65" s="26"/>
      <c r="L65" s="26"/>
      <c r="M65" s="26"/>
      <c r="N65" s="26"/>
      <c r="O65" s="26"/>
      <c r="P65" s="26"/>
      <c r="Q65" s="90"/>
      <c r="R65" s="50"/>
    </row>
    <row r="66" spans="1:18" outlineLevel="2" x14ac:dyDescent="0.25">
      <c r="A66" s="50"/>
      <c r="B66" s="89"/>
      <c r="C66" s="97" t="s">
        <v>175</v>
      </c>
      <c r="D66" s="27"/>
      <c r="E66" s="98"/>
      <c r="F66" s="98"/>
      <c r="G66" s="98"/>
      <c r="H66" s="98"/>
      <c r="I66" s="98"/>
      <c r="J66" s="98"/>
      <c r="K66" s="98"/>
      <c r="L66" s="98"/>
      <c r="M66" s="98"/>
      <c r="N66" s="98"/>
      <c r="O66" s="98"/>
      <c r="P66" s="98"/>
      <c r="Q66" s="99"/>
      <c r="R66" s="50"/>
    </row>
    <row r="67" spans="1:18" outlineLevel="2" x14ac:dyDescent="0.25">
      <c r="A67" s="50"/>
      <c r="B67" s="89" t="s">
        <v>3</v>
      </c>
      <c r="C67" s="27" t="s">
        <v>176</v>
      </c>
      <c r="D67" s="27"/>
      <c r="E67" s="96">
        <v>72000</v>
      </c>
      <c r="F67" s="26"/>
      <c r="G67" s="26"/>
      <c r="H67" s="26"/>
      <c r="I67" s="26"/>
      <c r="J67" s="26"/>
      <c r="K67" s="26"/>
      <c r="L67" s="26"/>
      <c r="M67" s="26"/>
      <c r="N67" s="26"/>
      <c r="O67" s="26"/>
      <c r="P67" s="26"/>
      <c r="Q67" s="90"/>
      <c r="R67" s="50"/>
    </row>
    <row r="68" spans="1:18" outlineLevel="2" x14ac:dyDescent="0.25">
      <c r="A68" s="50"/>
      <c r="B68" s="89" t="s">
        <v>4</v>
      </c>
      <c r="C68" s="27" t="s">
        <v>177</v>
      </c>
      <c r="D68" s="27"/>
      <c r="E68" s="26">
        <v>2000</v>
      </c>
      <c r="F68" s="26"/>
      <c r="G68" s="26"/>
      <c r="H68" s="26"/>
      <c r="I68" s="26"/>
      <c r="J68" s="26"/>
      <c r="K68" s="26"/>
      <c r="L68" s="26"/>
      <c r="M68" s="26"/>
      <c r="N68" s="26"/>
      <c r="O68" s="26"/>
      <c r="P68" s="26"/>
      <c r="Q68" s="90"/>
      <c r="R68" s="50"/>
    </row>
    <row r="69" spans="1:18" outlineLevel="2" x14ac:dyDescent="0.25">
      <c r="A69" s="50"/>
      <c r="B69" s="89" t="s">
        <v>6</v>
      </c>
      <c r="C69" s="27" t="s">
        <v>178</v>
      </c>
      <c r="D69" s="27"/>
      <c r="E69" s="26">
        <v>15927</v>
      </c>
      <c r="F69" s="26">
        <v>1</v>
      </c>
      <c r="G69" s="26"/>
      <c r="H69" s="26"/>
      <c r="I69" s="26"/>
      <c r="J69" s="26"/>
      <c r="K69" s="26"/>
      <c r="L69" s="26"/>
      <c r="M69" s="26"/>
      <c r="N69" s="26"/>
      <c r="O69" s="26"/>
      <c r="P69" s="26"/>
      <c r="Q69" s="90"/>
      <c r="R69" s="50"/>
    </row>
    <row r="70" spans="1:18" outlineLevel="2" x14ac:dyDescent="0.25">
      <c r="A70" s="50"/>
      <c r="B70" s="89" t="s">
        <v>135</v>
      </c>
      <c r="C70" s="27" t="s">
        <v>179</v>
      </c>
      <c r="D70" s="27"/>
      <c r="E70" s="26"/>
      <c r="F70" s="26"/>
      <c r="G70" s="26"/>
      <c r="H70" s="26"/>
      <c r="I70" s="26"/>
      <c r="J70" s="26"/>
      <c r="K70" s="26"/>
      <c r="L70" s="26"/>
      <c r="M70" s="26"/>
      <c r="N70" s="26"/>
      <c r="O70" s="26"/>
      <c r="P70" s="26"/>
      <c r="Q70" s="90"/>
      <c r="R70" s="50"/>
    </row>
    <row r="71" spans="1:18" outlineLevel="2" x14ac:dyDescent="0.25">
      <c r="A71" s="50"/>
      <c r="B71" s="89" t="s">
        <v>137</v>
      </c>
      <c r="C71" s="27" t="s">
        <v>180</v>
      </c>
      <c r="D71" s="27"/>
      <c r="E71" s="26"/>
      <c r="F71" s="26"/>
      <c r="G71" s="26"/>
      <c r="H71" s="26"/>
      <c r="I71" s="26"/>
      <c r="J71" s="26"/>
      <c r="K71" s="26"/>
      <c r="L71" s="26"/>
      <c r="M71" s="26"/>
      <c r="N71" s="26"/>
      <c r="O71" s="26"/>
      <c r="P71" s="26"/>
      <c r="Q71" s="90"/>
      <c r="R71" s="50"/>
    </row>
    <row r="72" spans="1:18" outlineLevel="2" x14ac:dyDescent="0.25">
      <c r="A72" s="50"/>
      <c r="B72" s="89" t="s">
        <v>181</v>
      </c>
      <c r="C72" s="27" t="s">
        <v>182</v>
      </c>
      <c r="D72" s="27"/>
      <c r="E72" s="26"/>
      <c r="F72" s="26"/>
      <c r="G72" s="26"/>
      <c r="H72" s="26"/>
      <c r="I72" s="26"/>
      <c r="J72" s="26"/>
      <c r="K72" s="26"/>
      <c r="L72" s="26"/>
      <c r="M72" s="26"/>
      <c r="N72" s="26"/>
      <c r="O72" s="26"/>
      <c r="P72" s="26"/>
      <c r="Q72" s="90"/>
      <c r="R72" s="50"/>
    </row>
    <row r="73" spans="1:18" outlineLevel="2" x14ac:dyDescent="0.25">
      <c r="A73" s="50"/>
      <c r="B73" s="89" t="s">
        <v>183</v>
      </c>
      <c r="C73" s="27" t="s">
        <v>184</v>
      </c>
      <c r="D73" s="27"/>
      <c r="E73" s="26">
        <v>4000</v>
      </c>
      <c r="F73" s="26"/>
      <c r="G73" s="26"/>
      <c r="H73" s="26"/>
      <c r="I73" s="26"/>
      <c r="J73" s="26"/>
      <c r="K73" s="26"/>
      <c r="L73" s="26"/>
      <c r="M73" s="26"/>
      <c r="N73" s="26"/>
      <c r="O73" s="26"/>
      <c r="P73" s="26"/>
      <c r="Q73" s="90"/>
      <c r="R73" s="50"/>
    </row>
    <row r="74" spans="1:18" outlineLevel="2" x14ac:dyDescent="0.25">
      <c r="A74" s="50"/>
      <c r="B74" s="27"/>
      <c r="C74" s="97" t="s">
        <v>185</v>
      </c>
      <c r="D74" s="27"/>
      <c r="E74" s="98">
        <v>4000</v>
      </c>
      <c r="F74" s="98"/>
      <c r="G74" s="98"/>
      <c r="H74" s="98"/>
      <c r="I74" s="98"/>
      <c r="J74" s="98"/>
      <c r="K74" s="98"/>
      <c r="L74" s="98"/>
      <c r="M74" s="98"/>
      <c r="N74" s="98"/>
      <c r="O74" s="98"/>
      <c r="P74" s="98"/>
      <c r="Q74" s="99"/>
      <c r="R74" s="50"/>
    </row>
    <row r="75" spans="1:18" outlineLevel="2" x14ac:dyDescent="0.25">
      <c r="A75" s="50"/>
      <c r="B75" s="27"/>
      <c r="C75" s="97" t="s">
        <v>186</v>
      </c>
      <c r="D75" s="27"/>
      <c r="E75" s="98"/>
      <c r="F75" s="98"/>
      <c r="G75" s="98"/>
      <c r="H75" s="98"/>
      <c r="I75" s="98"/>
      <c r="J75" s="98"/>
      <c r="K75" s="98"/>
      <c r="L75" s="98"/>
      <c r="M75" s="98"/>
      <c r="N75" s="98"/>
      <c r="O75" s="98"/>
      <c r="P75" s="98"/>
      <c r="Q75" s="99"/>
      <c r="R75" s="50"/>
    </row>
    <row r="76" spans="1:18" x14ac:dyDescent="0.25">
      <c r="A76" s="50"/>
      <c r="B76" s="31" t="s">
        <v>187</v>
      </c>
      <c r="C76" s="27"/>
      <c r="D76" s="27"/>
      <c r="E76" s="26"/>
      <c r="F76" s="26"/>
      <c r="G76" s="26"/>
      <c r="H76" s="26"/>
      <c r="I76" s="26"/>
      <c r="J76" s="26"/>
      <c r="K76" s="26"/>
      <c r="L76" s="26"/>
      <c r="M76" s="26"/>
      <c r="N76" s="26"/>
      <c r="O76" s="26"/>
      <c r="P76" s="26"/>
      <c r="Q76" s="90"/>
      <c r="R76" s="50"/>
    </row>
    <row r="77" spans="1:18" x14ac:dyDescent="0.25">
      <c r="A77" s="50"/>
      <c r="B77" s="31" t="s">
        <v>188</v>
      </c>
      <c r="C77" s="27"/>
      <c r="D77" s="27"/>
      <c r="E77" s="26"/>
      <c r="F77" s="26"/>
      <c r="G77" s="26"/>
      <c r="H77" s="26"/>
      <c r="I77" s="26"/>
      <c r="J77" s="26"/>
      <c r="K77" s="26"/>
      <c r="L77" s="26"/>
      <c r="M77" s="26"/>
      <c r="N77" s="26"/>
      <c r="O77" s="26"/>
      <c r="P77" s="26"/>
      <c r="Q77" s="90"/>
      <c r="R77" s="50"/>
    </row>
    <row r="78" spans="1:18" ht="7.5" customHeight="1" x14ac:dyDescent="0.25">
      <c r="A78" s="50"/>
      <c r="B78" s="27"/>
      <c r="C78" s="27"/>
      <c r="D78" s="27"/>
      <c r="E78" s="27"/>
      <c r="F78" s="27"/>
      <c r="G78" s="27"/>
      <c r="H78" s="27"/>
      <c r="I78" s="27"/>
      <c r="J78" s="27"/>
      <c r="K78" s="27"/>
      <c r="L78" s="27"/>
      <c r="M78" s="27"/>
      <c r="N78" s="27"/>
      <c r="O78" s="27"/>
      <c r="P78" s="27"/>
      <c r="Q78" s="86"/>
      <c r="R78" s="50"/>
    </row>
    <row r="79" spans="1:18" x14ac:dyDescent="0.25">
      <c r="A79" s="50"/>
      <c r="B79" s="31" t="s">
        <v>189</v>
      </c>
      <c r="C79" s="27"/>
      <c r="D79" s="27"/>
      <c r="E79" s="34">
        <v>177550</v>
      </c>
      <c r="F79" s="34">
        <v>1</v>
      </c>
      <c r="G79" s="34">
        <v>0</v>
      </c>
      <c r="H79" s="34">
        <v>0</v>
      </c>
      <c r="I79" s="34">
        <v>0</v>
      </c>
      <c r="J79" s="34">
        <v>0</v>
      </c>
      <c r="K79" s="34">
        <v>0</v>
      </c>
      <c r="L79" s="34">
        <v>0</v>
      </c>
      <c r="M79" s="34">
        <v>0</v>
      </c>
      <c r="N79" s="34">
        <v>0</v>
      </c>
      <c r="O79" s="34">
        <v>0</v>
      </c>
      <c r="P79" s="34">
        <v>0</v>
      </c>
      <c r="Q79" s="88">
        <v>0</v>
      </c>
      <c r="R79" s="50"/>
    </row>
    <row r="80" spans="1:18" ht="7.5" customHeight="1" x14ac:dyDescent="0.25">
      <c r="A80" s="50"/>
      <c r="B80" s="27"/>
      <c r="C80" s="27"/>
      <c r="D80" s="27"/>
      <c r="E80" s="27"/>
      <c r="F80" s="27"/>
      <c r="G80" s="27"/>
      <c r="H80" s="27"/>
      <c r="I80" s="27"/>
      <c r="J80" s="27"/>
      <c r="K80" s="27"/>
      <c r="L80" s="27"/>
      <c r="M80" s="27"/>
      <c r="N80" s="27"/>
      <c r="O80" s="27"/>
      <c r="P80" s="27"/>
      <c r="Q80" s="86"/>
      <c r="R80" s="50"/>
    </row>
    <row r="81" spans="1:18" x14ac:dyDescent="0.25">
      <c r="A81" s="50"/>
      <c r="B81" s="50"/>
      <c r="C81" s="50"/>
      <c r="D81" s="93" t="s">
        <v>213</v>
      </c>
      <c r="E81" s="94" t="s">
        <v>214</v>
      </c>
      <c r="F81" s="94">
        <v>-1</v>
      </c>
      <c r="G81" s="94" t="s">
        <v>214</v>
      </c>
      <c r="H81" s="94" t="s">
        <v>214</v>
      </c>
      <c r="I81" s="94" t="s">
        <v>214</v>
      </c>
      <c r="J81" s="94" t="s">
        <v>214</v>
      </c>
      <c r="K81" s="94" t="s">
        <v>214</v>
      </c>
      <c r="L81" s="94" t="s">
        <v>214</v>
      </c>
      <c r="M81" s="94" t="s">
        <v>214</v>
      </c>
      <c r="N81" s="94" t="s">
        <v>214</v>
      </c>
      <c r="O81" s="94" t="s">
        <v>214</v>
      </c>
      <c r="P81" s="94" t="s">
        <v>214</v>
      </c>
      <c r="Q81" s="94" t="s">
        <v>214</v>
      </c>
      <c r="R81" s="50"/>
    </row>
    <row r="82" spans="1:18" ht="7.5" customHeight="1" x14ac:dyDescent="0.25">
      <c r="A82" s="50"/>
      <c r="B82" s="27"/>
      <c r="C82" s="27"/>
      <c r="D82" s="27"/>
      <c r="E82" s="27"/>
      <c r="F82" s="27"/>
      <c r="G82" s="27"/>
      <c r="H82" s="27"/>
      <c r="I82" s="27"/>
      <c r="J82" s="27"/>
      <c r="K82" s="27"/>
      <c r="L82" s="27"/>
      <c r="M82" s="27"/>
      <c r="N82" s="27"/>
      <c r="O82" s="27"/>
      <c r="P82" s="27"/>
      <c r="Q82" s="86"/>
      <c r="R82" s="50"/>
    </row>
    <row r="83" spans="1:18" x14ac:dyDescent="0.25">
      <c r="A83" s="50"/>
      <c r="B83" s="27"/>
      <c r="C83" s="31" t="s">
        <v>190</v>
      </c>
      <c r="D83" s="27"/>
      <c r="E83" s="27"/>
      <c r="F83" s="27"/>
      <c r="G83" s="27"/>
      <c r="H83" s="27"/>
      <c r="I83" s="27"/>
      <c r="J83" s="27"/>
      <c r="K83" s="27"/>
      <c r="L83" s="27"/>
      <c r="M83" s="27"/>
      <c r="N83" s="27"/>
      <c r="O83" s="27"/>
      <c r="P83" s="27"/>
      <c r="Q83" s="86"/>
      <c r="R83" s="50"/>
    </row>
    <row r="84" spans="1:18" ht="7.5" customHeight="1" x14ac:dyDescent="0.25">
      <c r="A84" s="50"/>
      <c r="B84" s="27"/>
      <c r="C84" s="27"/>
      <c r="D84" s="27"/>
      <c r="E84" s="27"/>
      <c r="F84" s="27"/>
      <c r="G84" s="27"/>
      <c r="H84" s="27"/>
      <c r="I84" s="27"/>
      <c r="J84" s="27"/>
      <c r="K84" s="27"/>
      <c r="L84" s="27"/>
      <c r="M84" s="27"/>
      <c r="N84" s="27"/>
      <c r="O84" s="27"/>
      <c r="P84" s="27"/>
      <c r="Q84" s="86"/>
      <c r="R84" s="50"/>
    </row>
    <row r="85" spans="1:18" x14ac:dyDescent="0.25">
      <c r="A85" s="50"/>
      <c r="B85" s="28"/>
      <c r="C85" s="27" t="s">
        <v>191</v>
      </c>
      <c r="D85" s="27" t="s">
        <v>192</v>
      </c>
      <c r="E85" s="100">
        <v>0.41747676710785692</v>
      </c>
      <c r="F85" s="100">
        <v>0</v>
      </c>
      <c r="G85" s="100">
        <v>0</v>
      </c>
      <c r="H85" s="100">
        <v>0</v>
      </c>
      <c r="I85" s="100">
        <v>0</v>
      </c>
      <c r="J85" s="100">
        <v>0</v>
      </c>
      <c r="K85" s="100">
        <v>0</v>
      </c>
      <c r="L85" s="100">
        <v>0</v>
      </c>
      <c r="M85" s="100">
        <v>0</v>
      </c>
      <c r="N85" s="100">
        <v>0</v>
      </c>
      <c r="O85" s="100">
        <v>0</v>
      </c>
      <c r="P85" s="100">
        <v>0</v>
      </c>
      <c r="Q85" s="101">
        <v>0</v>
      </c>
      <c r="R85" s="50"/>
    </row>
    <row r="86" spans="1:18" x14ac:dyDescent="0.25">
      <c r="A86" s="50"/>
      <c r="B86" s="28"/>
      <c r="C86" s="27" t="s">
        <v>193</v>
      </c>
      <c r="D86" s="27" t="s">
        <v>194</v>
      </c>
      <c r="E86" s="102">
        <v>0.58252323289214303</v>
      </c>
      <c r="F86" s="102">
        <v>1</v>
      </c>
      <c r="G86" s="102">
        <v>0</v>
      </c>
      <c r="H86" s="102">
        <v>0</v>
      </c>
      <c r="I86" s="102">
        <v>0</v>
      </c>
      <c r="J86" s="102">
        <v>0</v>
      </c>
      <c r="K86" s="102">
        <v>0</v>
      </c>
      <c r="L86" s="102">
        <v>0</v>
      </c>
      <c r="M86" s="102">
        <v>0</v>
      </c>
      <c r="N86" s="102">
        <v>0</v>
      </c>
      <c r="O86" s="102">
        <v>0</v>
      </c>
      <c r="P86" s="102">
        <v>0</v>
      </c>
      <c r="Q86" s="103">
        <v>0</v>
      </c>
      <c r="R86" s="50"/>
    </row>
    <row r="87" spans="1:18" x14ac:dyDescent="0.25">
      <c r="A87" s="50"/>
      <c r="B87" s="28"/>
      <c r="C87" s="27" t="s">
        <v>195</v>
      </c>
      <c r="D87" s="27" t="s">
        <v>196</v>
      </c>
      <c r="E87" s="102">
        <v>0.71666972840747578</v>
      </c>
      <c r="F87" s="102">
        <v>0</v>
      </c>
      <c r="G87" s="102">
        <v>0</v>
      </c>
      <c r="H87" s="102">
        <v>0</v>
      </c>
      <c r="I87" s="102">
        <v>0</v>
      </c>
      <c r="J87" s="102">
        <v>0</v>
      </c>
      <c r="K87" s="102">
        <v>0</v>
      </c>
      <c r="L87" s="102">
        <v>0</v>
      </c>
      <c r="M87" s="102">
        <v>0</v>
      </c>
      <c r="N87" s="102">
        <v>0</v>
      </c>
      <c r="O87" s="102">
        <v>0</v>
      </c>
      <c r="P87" s="102">
        <v>0</v>
      </c>
      <c r="Q87" s="103">
        <v>0</v>
      </c>
      <c r="R87" s="50"/>
    </row>
    <row r="88" spans="1:18" x14ac:dyDescent="0.25">
      <c r="A88" s="50"/>
      <c r="B88" s="28"/>
      <c r="C88" s="27" t="s">
        <v>197</v>
      </c>
      <c r="D88" s="27" t="s">
        <v>198</v>
      </c>
      <c r="E88" s="102">
        <v>1.3953428760303819</v>
      </c>
      <c r="F88" s="102">
        <v>0</v>
      </c>
      <c r="G88" s="102">
        <v>0</v>
      </c>
      <c r="H88" s="102">
        <v>0</v>
      </c>
      <c r="I88" s="102">
        <v>0</v>
      </c>
      <c r="J88" s="102">
        <v>0</v>
      </c>
      <c r="K88" s="102">
        <v>0</v>
      </c>
      <c r="L88" s="102">
        <v>0</v>
      </c>
      <c r="M88" s="102">
        <v>0</v>
      </c>
      <c r="N88" s="102">
        <v>0</v>
      </c>
      <c r="O88" s="102">
        <v>0</v>
      </c>
      <c r="P88" s="102">
        <v>0</v>
      </c>
      <c r="Q88" s="103">
        <v>0</v>
      </c>
      <c r="R88" s="50"/>
    </row>
    <row r="89" spans="1:18" x14ac:dyDescent="0.25">
      <c r="A89" s="50"/>
      <c r="B89" s="28"/>
      <c r="C89" s="27" t="s">
        <v>199</v>
      </c>
      <c r="D89" s="27" t="s">
        <v>200</v>
      </c>
      <c r="E89" s="102">
        <v>0.62385321100917435</v>
      </c>
      <c r="F89" s="102">
        <v>0</v>
      </c>
      <c r="G89" s="102">
        <v>0</v>
      </c>
      <c r="H89" s="102">
        <v>0</v>
      </c>
      <c r="I89" s="102">
        <v>0</v>
      </c>
      <c r="J89" s="102">
        <v>0</v>
      </c>
      <c r="K89" s="102">
        <v>0</v>
      </c>
      <c r="L89" s="102">
        <v>0</v>
      </c>
      <c r="M89" s="102">
        <v>0</v>
      </c>
      <c r="N89" s="102">
        <v>0</v>
      </c>
      <c r="O89" s="102">
        <v>0</v>
      </c>
      <c r="P89" s="102">
        <v>0</v>
      </c>
      <c r="Q89" s="103">
        <v>0</v>
      </c>
      <c r="R89" s="50"/>
    </row>
    <row r="90" spans="1:18" x14ac:dyDescent="0.25">
      <c r="A90" s="50"/>
      <c r="B90" s="28"/>
      <c r="C90" s="27" t="s">
        <v>201</v>
      </c>
      <c r="D90" s="27" t="s">
        <v>202</v>
      </c>
      <c r="E90" s="102">
        <v>4.9710402699867746</v>
      </c>
      <c r="F90" s="102">
        <v>0</v>
      </c>
      <c r="G90" s="102">
        <v>0</v>
      </c>
      <c r="H90" s="102">
        <v>0</v>
      </c>
      <c r="I90" s="102">
        <v>0</v>
      </c>
      <c r="J90" s="102">
        <v>0</v>
      </c>
      <c r="K90" s="102">
        <v>0</v>
      </c>
      <c r="L90" s="102">
        <v>0</v>
      </c>
      <c r="M90" s="102">
        <v>0</v>
      </c>
      <c r="N90" s="102">
        <v>0</v>
      </c>
      <c r="O90" s="102">
        <v>0</v>
      </c>
      <c r="P90" s="102">
        <v>0</v>
      </c>
      <c r="Q90" s="103">
        <v>0</v>
      </c>
      <c r="R90" s="50"/>
    </row>
    <row r="91" spans="1:18" x14ac:dyDescent="0.25">
      <c r="A91" s="50"/>
      <c r="B91" s="28"/>
      <c r="C91" s="27" t="s">
        <v>203</v>
      </c>
      <c r="D91" s="27" t="s">
        <v>204</v>
      </c>
      <c r="E91" s="102">
        <v>1.0900441176470588</v>
      </c>
      <c r="F91" s="102">
        <v>0</v>
      </c>
      <c r="G91" s="102">
        <v>0</v>
      </c>
      <c r="H91" s="102">
        <v>0</v>
      </c>
      <c r="I91" s="102">
        <v>0</v>
      </c>
      <c r="J91" s="102">
        <v>0</v>
      </c>
      <c r="K91" s="102">
        <v>0</v>
      </c>
      <c r="L91" s="102">
        <v>0</v>
      </c>
      <c r="M91" s="102">
        <v>0</v>
      </c>
      <c r="N91" s="102">
        <v>0</v>
      </c>
      <c r="O91" s="102">
        <v>0</v>
      </c>
      <c r="P91" s="102">
        <v>0</v>
      </c>
      <c r="Q91" s="103">
        <v>0</v>
      </c>
      <c r="R91" s="50"/>
    </row>
    <row r="92" spans="1:18" x14ac:dyDescent="0.25">
      <c r="A92" s="50"/>
      <c r="B92" s="28"/>
      <c r="C92" s="27" t="s">
        <v>205</v>
      </c>
      <c r="D92" s="27" t="s">
        <v>206</v>
      </c>
      <c r="E92" s="104">
        <v>82573</v>
      </c>
      <c r="F92" s="104">
        <v>0</v>
      </c>
      <c r="G92" s="104">
        <v>0</v>
      </c>
      <c r="H92" s="104">
        <v>0</v>
      </c>
      <c r="I92" s="104">
        <v>0</v>
      </c>
      <c r="J92" s="104">
        <v>0</v>
      </c>
      <c r="K92" s="104">
        <v>0</v>
      </c>
      <c r="L92" s="104">
        <v>0</v>
      </c>
      <c r="M92" s="104">
        <v>0</v>
      </c>
      <c r="N92" s="104">
        <v>0</v>
      </c>
      <c r="O92" s="104">
        <v>0</v>
      </c>
      <c r="P92" s="104">
        <v>0</v>
      </c>
      <c r="Q92" s="105">
        <v>0</v>
      </c>
      <c r="R92" s="50"/>
    </row>
    <row r="93" spans="1:18" x14ac:dyDescent="0.25">
      <c r="A93" s="50"/>
      <c r="B93" s="28"/>
      <c r="C93" s="27" t="s">
        <v>207</v>
      </c>
      <c r="D93" s="27" t="s">
        <v>208</v>
      </c>
      <c r="E93" s="102">
        <v>0.91739406122256251</v>
      </c>
      <c r="F93" s="102">
        <v>0</v>
      </c>
      <c r="G93" s="102">
        <v>0</v>
      </c>
      <c r="H93" s="102">
        <v>0</v>
      </c>
      <c r="I93" s="102">
        <v>0</v>
      </c>
      <c r="J93" s="102">
        <v>0</v>
      </c>
      <c r="K93" s="102">
        <v>0</v>
      </c>
      <c r="L93" s="102">
        <v>0</v>
      </c>
      <c r="M93" s="102">
        <v>0</v>
      </c>
      <c r="N93" s="102">
        <v>0</v>
      </c>
      <c r="O93" s="102">
        <v>0</v>
      </c>
      <c r="P93" s="102">
        <v>0</v>
      </c>
      <c r="Q93" s="103">
        <v>0</v>
      </c>
      <c r="R93" s="50"/>
    </row>
    <row r="94" spans="1:18" ht="7.5" customHeight="1" x14ac:dyDescent="0.25">
      <c r="A94" s="50"/>
      <c r="B94" s="27"/>
      <c r="C94" s="27"/>
      <c r="D94" s="27"/>
      <c r="E94" s="27"/>
      <c r="F94" s="27"/>
      <c r="G94" s="27"/>
      <c r="H94" s="27"/>
      <c r="I94" s="27"/>
      <c r="J94" s="27"/>
      <c r="K94" s="27"/>
      <c r="L94" s="27"/>
      <c r="M94" s="27"/>
      <c r="N94" s="27"/>
      <c r="O94" s="27"/>
      <c r="P94" s="27"/>
      <c r="Q94" s="86"/>
      <c r="R94" s="50"/>
    </row>
    <row r="95" spans="1:18" x14ac:dyDescent="0.25">
      <c r="A95" s="50"/>
      <c r="B95" s="50"/>
      <c r="C95" s="50"/>
      <c r="D95" s="50"/>
      <c r="E95" s="50"/>
      <c r="F95" s="50"/>
      <c r="G95" s="50"/>
      <c r="H95" s="50"/>
      <c r="I95" s="50"/>
      <c r="J95" s="50"/>
      <c r="K95" s="50"/>
      <c r="L95" s="50"/>
      <c r="M95" s="50"/>
      <c r="N95" s="50"/>
      <c r="O95" s="50"/>
      <c r="P95" s="50"/>
      <c r="Q95" s="50"/>
      <c r="R95" s="50"/>
    </row>
    <row r="106" spans="5:8" x14ac:dyDescent="0.25">
      <c r="E106" s="82" t="s">
        <v>209</v>
      </c>
      <c r="H106" s="82" t="s">
        <v>210</v>
      </c>
    </row>
    <row r="107" spans="5:8" x14ac:dyDescent="0.25">
      <c r="E107" s="82" t="s">
        <v>211</v>
      </c>
    </row>
  </sheetData>
  <sheetProtection password="E783" sheet="1" objects="1" scenarios="1"/>
  <mergeCells count="1">
    <mergeCell ref="C3:C4"/>
  </mergeCells>
  <pageMargins left="0.7" right="0.7" top="0.78740157499999996" bottom="0.78740157499999996" header="0.3" footer="0.3"/>
  <drawing r:id="rId1"/>
  <legacyDrawing r:id="rId2"/>
  <extLst>
    <ext xmlns:x14="http://schemas.microsoft.com/office/spreadsheetml/2009/9/main" uri="{05C60535-1F16-4fd2-B633-F4F36F0B64E0}">
      <x14:sparklineGroups xmlns:xm="http://schemas.microsoft.com/office/excel/2006/main">
        <x14:sparklineGroup displayEmptyCellsAs="gap" high="1" low="1">
          <x14:colorSeries theme="9" tint="-0.499984740745262"/>
          <x14:colorNegative rgb="FFD00000"/>
          <x14:colorAxis rgb="FF000000"/>
          <x14:colorMarkers rgb="FFD00000"/>
          <x14:colorFirst rgb="FFD00000"/>
          <x14:colorLast rgb="FFD00000"/>
          <x14:colorHigh rgb="FFD00000"/>
          <x14:colorLow rgb="FFD00000"/>
          <x14:sparklines>
            <x14:sparkline>
              <xm:f>'Plan Bilanz Monate'!E85:P85</xm:f>
              <xm:sqref>B85</xm:sqref>
            </x14:sparkline>
            <x14:sparkline>
              <xm:f>'Plan Bilanz Monate'!E86:P86</xm:f>
              <xm:sqref>B86</xm:sqref>
            </x14:sparkline>
            <x14:sparkline>
              <xm:f>'Plan Bilanz Monate'!E87:P87</xm:f>
              <xm:sqref>B87</xm:sqref>
            </x14:sparkline>
            <x14:sparkline>
              <xm:f>'Plan Bilanz Monate'!E88:P88</xm:f>
              <xm:sqref>B88</xm:sqref>
            </x14:sparkline>
            <x14:sparkline>
              <xm:f>'Plan Bilanz Monate'!E89:P89</xm:f>
              <xm:sqref>B89</xm:sqref>
            </x14:sparkline>
            <x14:sparkline>
              <xm:f>'Plan Bilanz Monate'!E90:P90</xm:f>
              <xm:sqref>B90</xm:sqref>
            </x14:sparkline>
            <x14:sparkline>
              <xm:f>'Plan Bilanz Monate'!E91:P91</xm:f>
              <xm:sqref>B91</xm:sqref>
            </x14:sparkline>
            <x14:sparkline>
              <xm:f>'Plan Bilanz Monate'!E92:P92</xm:f>
              <xm:sqref>B92</xm:sqref>
            </x14:sparkline>
            <x14:sparkline>
              <xm:f>'Plan Bilanz Monate'!E93:P93</xm:f>
              <xm:sqref>B93</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6"/>
  <sheetViews>
    <sheetView zoomScaleNormal="100" workbookViewId="0">
      <pane ySplit="12" topLeftCell="A13" activePane="bottomLeft" state="frozen"/>
      <selection pane="bottomLeft"/>
    </sheetView>
  </sheetViews>
  <sheetFormatPr baseColWidth="10" defaultColWidth="11.42578125" defaultRowHeight="15" x14ac:dyDescent="0.25"/>
  <cols>
    <col min="1" max="1" width="1" style="106" customWidth="1"/>
    <col min="2" max="2" width="3.28515625" style="106" customWidth="1"/>
    <col min="3" max="3" width="4" style="106" customWidth="1"/>
    <col min="4" max="4" width="60.85546875" style="106" customWidth="1"/>
    <col min="5" max="16384" width="11.42578125" style="106"/>
  </cols>
  <sheetData>
    <row r="1" spans="2:12" ht="5.25" customHeight="1" x14ac:dyDescent="0.25"/>
    <row r="2" spans="2:12" ht="21" x14ac:dyDescent="0.35">
      <c r="B2" s="107" t="s">
        <v>83</v>
      </c>
      <c r="C2" s="108"/>
      <c r="D2" s="108"/>
      <c r="E2" s="108"/>
      <c r="F2" s="108"/>
      <c r="G2" s="108"/>
      <c r="H2" s="108"/>
      <c r="I2" s="108"/>
      <c r="J2" s="108"/>
    </row>
    <row r="3" spans="2:12" ht="15" customHeight="1" x14ac:dyDescent="0.25">
      <c r="B3" s="109"/>
      <c r="C3" s="110"/>
      <c r="D3" s="111"/>
      <c r="E3" s="111"/>
      <c r="F3" s="111"/>
      <c r="G3" s="112"/>
      <c r="H3" s="112"/>
      <c r="I3" s="112"/>
      <c r="J3" s="112"/>
    </row>
    <row r="4" spans="2:12" ht="15" customHeight="1" x14ac:dyDescent="0.25">
      <c r="B4" s="113"/>
      <c r="C4" s="114"/>
      <c r="D4" s="115"/>
      <c r="E4" s="115"/>
      <c r="F4" s="115"/>
      <c r="G4" s="116"/>
      <c r="H4" s="116"/>
      <c r="I4" s="116"/>
      <c r="J4" s="116"/>
      <c r="L4" s="117"/>
    </row>
    <row r="5" spans="2:12" ht="8.25" customHeight="1" x14ac:dyDescent="0.25"/>
    <row r="6" spans="2:12" ht="15" customHeight="1" x14ac:dyDescent="0.3">
      <c r="B6" s="118" t="s">
        <v>0</v>
      </c>
      <c r="C6" s="119"/>
      <c r="D6" s="119"/>
      <c r="E6" s="119"/>
      <c r="F6" s="119"/>
      <c r="G6" s="119"/>
      <c r="H6" s="119"/>
      <c r="I6" s="119"/>
      <c r="J6" s="119"/>
    </row>
    <row r="7" spans="2:12" ht="6.75" customHeight="1" x14ac:dyDescent="0.3">
      <c r="B7" s="119"/>
      <c r="C7" s="119"/>
      <c r="D7" s="119"/>
      <c r="E7" s="119"/>
      <c r="F7" s="119"/>
      <c r="G7" s="119"/>
      <c r="H7" s="120"/>
      <c r="I7" s="121"/>
      <c r="J7" s="119"/>
    </row>
    <row r="8" spans="2:12" ht="15.75" x14ac:dyDescent="0.25">
      <c r="B8" s="119"/>
      <c r="C8" s="122" t="s">
        <v>1</v>
      </c>
      <c r="D8" s="41" t="s">
        <v>2</v>
      </c>
      <c r="E8" s="119"/>
      <c r="F8" s="119"/>
      <c r="G8" s="119"/>
      <c r="H8" s="1"/>
      <c r="I8" s="119"/>
      <c r="J8" s="119"/>
      <c r="L8" s="117"/>
    </row>
    <row r="9" spans="2:12" ht="15.75" x14ac:dyDescent="0.25">
      <c r="B9" s="119"/>
      <c r="C9" s="122" t="s">
        <v>3</v>
      </c>
      <c r="D9" s="41" t="s">
        <v>102</v>
      </c>
      <c r="E9" s="119"/>
      <c r="F9" s="119"/>
      <c r="G9" s="119"/>
      <c r="H9" s="1"/>
      <c r="I9" s="119"/>
      <c r="J9" s="119"/>
    </row>
    <row r="10" spans="2:12" ht="15.75" x14ac:dyDescent="0.25">
      <c r="B10" s="119"/>
      <c r="C10" s="122" t="s">
        <v>4</v>
      </c>
      <c r="D10" s="41" t="s">
        <v>5</v>
      </c>
      <c r="E10" s="119"/>
      <c r="F10" s="119"/>
      <c r="G10" s="119"/>
      <c r="H10" s="1"/>
      <c r="I10" s="123"/>
      <c r="J10" s="119"/>
      <c r="L10" s="124"/>
    </row>
    <row r="11" spans="2:12" ht="15.75" x14ac:dyDescent="0.25">
      <c r="B11" s="119"/>
      <c r="C11" s="122" t="s">
        <v>6</v>
      </c>
      <c r="D11" s="41" t="s">
        <v>103</v>
      </c>
      <c r="E11" s="119"/>
      <c r="F11" s="119"/>
      <c r="G11" s="119"/>
      <c r="H11" s="1"/>
      <c r="I11" s="123"/>
      <c r="J11" s="119"/>
    </row>
    <row r="12" spans="2:12" ht="6.75" customHeight="1" x14ac:dyDescent="0.3">
      <c r="B12" s="119"/>
      <c r="C12" s="119"/>
      <c r="D12" s="119"/>
      <c r="E12" s="119"/>
      <c r="F12" s="119"/>
      <c r="G12" s="119"/>
      <c r="H12" s="120"/>
      <c r="I12" s="121"/>
      <c r="J12" s="119"/>
    </row>
    <row r="13" spans="2:12" ht="18.75" x14ac:dyDescent="0.3">
      <c r="B13" s="118" t="str">
        <f>CONCATENATE($C$8," ",$D$8)</f>
        <v>1. Technische Informationen zur Anwendung des Tools</v>
      </c>
      <c r="C13" s="119"/>
      <c r="D13" s="119"/>
      <c r="E13" s="119"/>
      <c r="F13" s="119"/>
      <c r="G13" s="119"/>
      <c r="H13" s="119"/>
      <c r="I13" s="119"/>
      <c r="J13" s="119"/>
    </row>
    <row r="14" spans="2:12" x14ac:dyDescent="0.25">
      <c r="B14" s="119"/>
      <c r="C14" s="119"/>
      <c r="D14" s="119"/>
      <c r="E14" s="119"/>
      <c r="F14" s="119"/>
      <c r="G14" s="119"/>
      <c r="H14" s="119"/>
      <c r="I14" s="119"/>
      <c r="J14" s="119"/>
    </row>
    <row r="15" spans="2:12" ht="15.75" x14ac:dyDescent="0.25">
      <c r="B15" s="125"/>
      <c r="C15" s="126" t="s">
        <v>7</v>
      </c>
      <c r="D15" s="126"/>
      <c r="E15" s="126"/>
      <c r="F15" s="126"/>
      <c r="G15" s="126"/>
      <c r="H15" s="126"/>
      <c r="I15" s="126"/>
      <c r="J15" s="126"/>
    </row>
    <row r="16" spans="2:12" ht="15.75" x14ac:dyDescent="0.25">
      <c r="B16" s="119"/>
      <c r="C16" s="127" t="s">
        <v>8</v>
      </c>
      <c r="D16" s="126"/>
      <c r="E16" s="126"/>
      <c r="F16" s="127" t="s">
        <v>9</v>
      </c>
      <c r="G16" s="126"/>
      <c r="H16" s="126"/>
      <c r="I16" s="126"/>
      <c r="J16" s="126"/>
    </row>
    <row r="17" spans="2:10" ht="15.75" x14ac:dyDescent="0.25">
      <c r="B17" s="119"/>
      <c r="C17" s="126"/>
      <c r="D17" s="128" t="s">
        <v>78</v>
      </c>
      <c r="E17" s="126"/>
      <c r="F17" s="81" t="s">
        <v>104</v>
      </c>
      <c r="G17" s="81"/>
      <c r="H17" s="126"/>
      <c r="I17" s="126"/>
      <c r="J17" s="126"/>
    </row>
    <row r="18" spans="2:10" ht="15.75" x14ac:dyDescent="0.25">
      <c r="B18" s="119"/>
      <c r="C18" s="126"/>
      <c r="D18" s="128" t="s">
        <v>77</v>
      </c>
      <c r="E18" s="126"/>
      <c r="F18" s="81" t="s">
        <v>227</v>
      </c>
      <c r="G18" s="81"/>
      <c r="H18" s="126"/>
      <c r="I18" s="126"/>
      <c r="J18" s="126"/>
    </row>
    <row r="19" spans="2:10" ht="15" customHeight="1" x14ac:dyDescent="0.25">
      <c r="B19" s="119"/>
      <c r="C19" s="126"/>
      <c r="D19" s="129" t="s">
        <v>79</v>
      </c>
      <c r="E19" s="126"/>
      <c r="F19" s="81" t="s">
        <v>105</v>
      </c>
      <c r="G19" s="81"/>
      <c r="H19" s="126"/>
      <c r="I19" s="126"/>
      <c r="J19" s="126"/>
    </row>
    <row r="20" spans="2:10" ht="15" customHeight="1" x14ac:dyDescent="0.25">
      <c r="B20" s="119"/>
      <c r="C20" s="126"/>
      <c r="D20" s="129" t="s">
        <v>215</v>
      </c>
      <c r="E20" s="126"/>
      <c r="F20" s="81" t="s">
        <v>216</v>
      </c>
      <c r="G20" s="81"/>
      <c r="H20" s="126"/>
      <c r="I20" s="126"/>
      <c r="J20" s="126"/>
    </row>
    <row r="21" spans="2:10" ht="15" customHeight="1" x14ac:dyDescent="0.25">
      <c r="B21" s="119"/>
      <c r="C21" s="126"/>
      <c r="D21" s="129" t="s">
        <v>217</v>
      </c>
      <c r="E21" s="126"/>
      <c r="F21" s="81" t="s">
        <v>218</v>
      </c>
      <c r="G21" s="81"/>
      <c r="H21" s="126"/>
      <c r="I21" s="126"/>
      <c r="J21" s="126"/>
    </row>
    <row r="22" spans="2:10" ht="15" customHeight="1" x14ac:dyDescent="0.25">
      <c r="B22" s="119"/>
      <c r="C22" s="126"/>
      <c r="D22" s="129" t="s">
        <v>10</v>
      </c>
      <c r="E22" s="126"/>
      <c r="F22" s="128"/>
      <c r="G22" s="128"/>
      <c r="H22" s="126"/>
      <c r="I22" s="126"/>
      <c r="J22" s="126"/>
    </row>
    <row r="23" spans="2:10" x14ac:dyDescent="0.25">
      <c r="B23" s="119"/>
      <c r="C23" s="119"/>
      <c r="D23" s="119"/>
      <c r="E23" s="119"/>
      <c r="F23" s="119"/>
      <c r="G23" s="119"/>
      <c r="H23" s="119"/>
      <c r="I23" s="119"/>
      <c r="J23" s="119"/>
    </row>
    <row r="24" spans="2:10" ht="18.75" x14ac:dyDescent="0.3">
      <c r="B24" s="118" t="str">
        <f>CONCATENATE($C$9," ",$D$9)</f>
        <v>2. Praktische Hinweise zum Erstellen/Ausfüllen der Betriebswirtschaftlichen Auswertung</v>
      </c>
      <c r="C24" s="119"/>
      <c r="D24" s="119"/>
      <c r="E24" s="119"/>
      <c r="F24" s="119"/>
      <c r="G24" s="119"/>
      <c r="H24" s="119"/>
      <c r="I24" s="119"/>
      <c r="J24" s="119"/>
    </row>
    <row r="25" spans="2:10" ht="9" customHeight="1" x14ac:dyDescent="0.25">
      <c r="B25" s="119"/>
      <c r="C25" s="119"/>
      <c r="D25" s="119"/>
      <c r="E25" s="119"/>
      <c r="F25" s="119"/>
      <c r="G25" s="119"/>
      <c r="H25" s="119"/>
      <c r="I25" s="119"/>
      <c r="J25" s="119"/>
    </row>
    <row r="26" spans="2:10" x14ac:dyDescent="0.25">
      <c r="B26" s="119"/>
      <c r="C26" s="119"/>
      <c r="D26" s="119"/>
      <c r="E26" s="119"/>
      <c r="F26" s="119"/>
      <c r="G26" s="119"/>
      <c r="H26" s="119"/>
      <c r="I26" s="119"/>
      <c r="J26" s="119"/>
    </row>
    <row r="27" spans="2:10" x14ac:dyDescent="0.25">
      <c r="B27" s="119"/>
      <c r="C27" s="119"/>
      <c r="D27" s="119"/>
      <c r="E27" s="119"/>
      <c r="F27" s="119"/>
      <c r="G27" s="119"/>
      <c r="H27" s="119"/>
      <c r="I27" s="119"/>
      <c r="J27" s="119"/>
    </row>
    <row r="28" spans="2:10" x14ac:dyDescent="0.25">
      <c r="B28" s="119"/>
      <c r="C28" s="119"/>
      <c r="D28" s="119"/>
      <c r="E28" s="119"/>
      <c r="F28" s="119"/>
      <c r="G28" s="119"/>
      <c r="H28" s="119"/>
      <c r="I28" s="119"/>
      <c r="J28" s="119"/>
    </row>
    <row r="29" spans="2:10" x14ac:dyDescent="0.25">
      <c r="B29" s="119"/>
      <c r="C29" s="119"/>
      <c r="D29" s="119"/>
      <c r="E29" s="119"/>
      <c r="F29" s="119"/>
      <c r="G29" s="119"/>
      <c r="H29" s="119"/>
      <c r="I29" s="119"/>
      <c r="J29" s="119"/>
    </row>
    <row r="30" spans="2:10" x14ac:dyDescent="0.25">
      <c r="B30" s="119"/>
      <c r="C30" s="119"/>
      <c r="D30" s="119"/>
      <c r="E30" s="119"/>
      <c r="F30" s="119"/>
      <c r="G30" s="119"/>
      <c r="H30" s="119"/>
      <c r="I30" s="119"/>
      <c r="J30" s="119"/>
    </row>
    <row r="31" spans="2:10" x14ac:dyDescent="0.25">
      <c r="B31" s="119"/>
      <c r="C31" s="119"/>
      <c r="D31" s="119"/>
      <c r="E31" s="119"/>
      <c r="F31" s="119"/>
      <c r="G31" s="119"/>
      <c r="H31" s="119"/>
      <c r="I31" s="119"/>
      <c r="J31" s="119"/>
    </row>
    <row r="32" spans="2:10" x14ac:dyDescent="0.25">
      <c r="B32" s="119"/>
      <c r="C32" s="119"/>
      <c r="D32" s="119"/>
      <c r="E32" s="119"/>
      <c r="F32" s="119"/>
      <c r="G32" s="119"/>
      <c r="H32" s="119"/>
      <c r="I32" s="119"/>
      <c r="J32" s="119"/>
    </row>
    <row r="33" spans="2:10" x14ac:dyDescent="0.25">
      <c r="B33" s="119"/>
      <c r="C33" s="119"/>
      <c r="D33" s="119"/>
      <c r="E33" s="119"/>
      <c r="F33" s="119"/>
      <c r="G33" s="119"/>
      <c r="H33" s="119"/>
      <c r="I33" s="119"/>
      <c r="J33" s="119"/>
    </row>
    <row r="34" spans="2:10" x14ac:dyDescent="0.25">
      <c r="B34" s="119"/>
      <c r="C34" s="119"/>
      <c r="D34" s="119"/>
      <c r="E34" s="119"/>
      <c r="F34" s="119"/>
      <c r="G34" s="119"/>
      <c r="H34" s="119"/>
      <c r="I34" s="119"/>
      <c r="J34" s="119"/>
    </row>
    <row r="35" spans="2:10" x14ac:dyDescent="0.25">
      <c r="B35" s="119"/>
      <c r="C35" s="119"/>
      <c r="D35" s="119"/>
      <c r="E35" s="119"/>
      <c r="F35" s="119"/>
      <c r="G35" s="119"/>
      <c r="H35" s="119"/>
      <c r="I35" s="119"/>
      <c r="J35" s="119"/>
    </row>
    <row r="36" spans="2:10" x14ac:dyDescent="0.25">
      <c r="B36" s="119"/>
      <c r="C36" s="119"/>
      <c r="D36" s="119"/>
      <c r="E36" s="119"/>
      <c r="F36" s="119"/>
      <c r="G36" s="119"/>
      <c r="H36" s="119"/>
      <c r="I36" s="119"/>
      <c r="J36" s="119"/>
    </row>
    <row r="37" spans="2:10" x14ac:dyDescent="0.25">
      <c r="B37" s="119"/>
      <c r="C37" s="119"/>
      <c r="D37" s="119"/>
      <c r="E37" s="119"/>
      <c r="F37" s="119"/>
      <c r="G37" s="119"/>
      <c r="H37" s="119"/>
      <c r="I37" s="119"/>
      <c r="J37" s="119"/>
    </row>
    <row r="38" spans="2:10" x14ac:dyDescent="0.25">
      <c r="B38" s="119"/>
      <c r="C38" s="119"/>
      <c r="D38" s="119"/>
      <c r="E38" s="119"/>
      <c r="F38" s="119"/>
      <c r="G38" s="119"/>
      <c r="H38" s="119"/>
      <c r="I38" s="119"/>
      <c r="J38" s="119"/>
    </row>
    <row r="39" spans="2:10" x14ac:dyDescent="0.25">
      <c r="B39" s="119"/>
      <c r="C39" s="119"/>
      <c r="D39" s="119"/>
      <c r="E39" s="119"/>
      <c r="F39" s="119"/>
      <c r="G39" s="119"/>
      <c r="H39" s="119"/>
      <c r="I39" s="119"/>
      <c r="J39" s="119"/>
    </row>
    <row r="40" spans="2:10" x14ac:dyDescent="0.25">
      <c r="B40" s="119"/>
      <c r="C40" s="119"/>
      <c r="D40" s="119"/>
      <c r="E40" s="119"/>
      <c r="F40" s="119"/>
      <c r="G40" s="119"/>
      <c r="H40" s="119"/>
      <c r="I40" s="119"/>
      <c r="J40" s="119"/>
    </row>
    <row r="41" spans="2:10" x14ac:dyDescent="0.25">
      <c r="B41" s="119"/>
      <c r="C41" s="119"/>
      <c r="D41" s="119"/>
      <c r="E41" s="119"/>
      <c r="F41" s="119"/>
      <c r="G41" s="119"/>
      <c r="H41" s="119"/>
      <c r="I41" s="119"/>
      <c r="J41" s="119"/>
    </row>
    <row r="42" spans="2:10" x14ac:dyDescent="0.25">
      <c r="B42" s="119"/>
      <c r="C42" s="119"/>
      <c r="D42" s="119"/>
      <c r="E42" s="119"/>
      <c r="F42" s="119"/>
      <c r="G42" s="119"/>
      <c r="H42" s="119"/>
      <c r="I42" s="119"/>
      <c r="J42" s="119"/>
    </row>
    <row r="43" spans="2:10" x14ac:dyDescent="0.25">
      <c r="B43" s="119"/>
      <c r="C43" s="119"/>
      <c r="D43" s="119"/>
      <c r="E43" s="119"/>
      <c r="F43" s="119"/>
      <c r="G43" s="119"/>
      <c r="H43" s="119"/>
      <c r="I43" s="119"/>
      <c r="J43" s="119"/>
    </row>
    <row r="44" spans="2:10" x14ac:dyDescent="0.25">
      <c r="B44" s="119"/>
      <c r="C44" s="119"/>
      <c r="D44" s="119"/>
      <c r="E44" s="119"/>
      <c r="F44" s="119"/>
      <c r="G44" s="119"/>
      <c r="H44" s="119"/>
      <c r="I44" s="119"/>
      <c r="J44" s="119"/>
    </row>
    <row r="45" spans="2:10" x14ac:dyDescent="0.25">
      <c r="B45" s="119"/>
      <c r="C45" s="119"/>
      <c r="D45" s="119"/>
      <c r="E45" s="119"/>
      <c r="F45" s="119"/>
      <c r="G45" s="119"/>
      <c r="H45" s="119"/>
      <c r="I45" s="119"/>
      <c r="J45" s="119"/>
    </row>
    <row r="46" spans="2:10" x14ac:dyDescent="0.25">
      <c r="B46" s="119"/>
      <c r="C46" s="119"/>
      <c r="D46" s="119"/>
      <c r="E46" s="119"/>
      <c r="F46" s="119"/>
      <c r="G46" s="119"/>
      <c r="H46" s="119"/>
      <c r="I46" s="119"/>
      <c r="J46" s="119"/>
    </row>
    <row r="47" spans="2:10" x14ac:dyDescent="0.25">
      <c r="B47" s="119"/>
      <c r="C47" s="119"/>
      <c r="D47" s="119"/>
      <c r="E47" s="119"/>
      <c r="F47" s="119"/>
      <c r="G47" s="119"/>
      <c r="H47" s="119"/>
      <c r="I47" s="119"/>
      <c r="J47" s="119"/>
    </row>
    <row r="48" spans="2:10" ht="13.9" customHeight="1" x14ac:dyDescent="0.25">
      <c r="B48" s="119"/>
      <c r="C48" s="119"/>
      <c r="D48" s="119"/>
      <c r="E48" s="119"/>
      <c r="F48" s="119"/>
      <c r="G48" s="119"/>
      <c r="H48" s="119"/>
      <c r="I48" s="119"/>
      <c r="J48" s="119"/>
    </row>
    <row r="49" spans="2:10" x14ac:dyDescent="0.25">
      <c r="B49" s="119"/>
      <c r="C49" s="119"/>
      <c r="D49" s="119"/>
      <c r="E49" s="119"/>
      <c r="F49" s="119"/>
      <c r="G49" s="119"/>
      <c r="H49" s="119"/>
      <c r="I49" s="119"/>
      <c r="J49" s="119"/>
    </row>
    <row r="50" spans="2:10" x14ac:dyDescent="0.25">
      <c r="B50" s="119"/>
      <c r="C50" s="119"/>
      <c r="D50" s="119"/>
      <c r="E50" s="119"/>
      <c r="F50" s="119"/>
      <c r="G50" s="119"/>
      <c r="H50" s="119"/>
      <c r="I50" s="119"/>
      <c r="J50" s="119"/>
    </row>
    <row r="51" spans="2:10" x14ac:dyDescent="0.25">
      <c r="B51" s="119"/>
      <c r="C51" s="119"/>
      <c r="D51" s="119"/>
      <c r="E51" s="119"/>
      <c r="F51" s="119"/>
      <c r="G51" s="119"/>
      <c r="H51" s="119"/>
      <c r="I51" s="119"/>
      <c r="J51" s="119"/>
    </row>
    <row r="52" spans="2:10" x14ac:dyDescent="0.25">
      <c r="B52" s="119"/>
      <c r="C52" s="119"/>
      <c r="D52" s="119"/>
      <c r="E52" s="119"/>
      <c r="F52" s="119"/>
      <c r="G52" s="119"/>
      <c r="H52" s="119"/>
      <c r="I52" s="119"/>
      <c r="J52" s="119"/>
    </row>
    <row r="53" spans="2:10" x14ac:dyDescent="0.25">
      <c r="B53" s="119"/>
      <c r="C53" s="119"/>
      <c r="D53" s="119"/>
      <c r="E53" s="119"/>
      <c r="F53" s="119"/>
      <c r="G53" s="119"/>
      <c r="H53" s="119"/>
      <c r="I53" s="119"/>
      <c r="J53" s="119"/>
    </row>
    <row r="54" spans="2:10" x14ac:dyDescent="0.25">
      <c r="B54" s="119"/>
      <c r="C54" s="119"/>
      <c r="D54" s="119"/>
      <c r="E54" s="119"/>
      <c r="F54" s="119"/>
      <c r="G54" s="119"/>
      <c r="H54" s="119"/>
      <c r="I54" s="119"/>
      <c r="J54" s="119"/>
    </row>
    <row r="55" spans="2:10" ht="18.75" x14ac:dyDescent="0.3">
      <c r="B55" s="118" t="str">
        <f>CONCATENATE($C$10," ",$D$10)</f>
        <v>3. Kostenlose Version vers. Premiumversion</v>
      </c>
      <c r="C55" s="119"/>
      <c r="D55" s="119"/>
      <c r="E55" s="119"/>
      <c r="F55" s="119"/>
      <c r="G55" s="119"/>
      <c r="H55" s="119"/>
      <c r="I55" s="119"/>
      <c r="J55" s="119"/>
    </row>
    <row r="56" spans="2:10" x14ac:dyDescent="0.25">
      <c r="B56" s="119"/>
      <c r="C56" s="119"/>
      <c r="D56" s="119"/>
      <c r="E56" s="119"/>
      <c r="F56" s="119"/>
      <c r="G56" s="119"/>
      <c r="H56" s="119"/>
      <c r="I56" s="119"/>
      <c r="J56" s="119"/>
    </row>
    <row r="57" spans="2:10" ht="15.75" x14ac:dyDescent="0.25">
      <c r="B57" s="119"/>
      <c r="C57" s="128" t="s">
        <v>80</v>
      </c>
      <c r="D57" s="126"/>
      <c r="E57" s="126"/>
      <c r="F57" s="126"/>
      <c r="G57" s="126"/>
      <c r="H57" s="126"/>
      <c r="I57" s="126"/>
      <c r="J57" s="126"/>
    </row>
    <row r="58" spans="2:10" ht="9" customHeight="1" x14ac:dyDescent="0.25">
      <c r="B58" s="119"/>
      <c r="C58" s="126"/>
      <c r="D58" s="126"/>
      <c r="E58" s="126"/>
      <c r="F58" s="126"/>
      <c r="G58" s="126"/>
      <c r="H58" s="126"/>
      <c r="I58" s="126"/>
      <c r="J58" s="126"/>
    </row>
    <row r="59" spans="2:10" ht="15.75" x14ac:dyDescent="0.25">
      <c r="B59" s="119"/>
      <c r="C59" s="126" t="s">
        <v>81</v>
      </c>
      <c r="D59" s="126"/>
      <c r="E59" s="126"/>
      <c r="F59" s="126"/>
      <c r="G59" s="126"/>
      <c r="H59" s="126"/>
      <c r="I59" s="126"/>
      <c r="J59" s="126"/>
    </row>
    <row r="60" spans="2:10" ht="15.75" x14ac:dyDescent="0.25">
      <c r="B60" s="119"/>
      <c r="C60" s="126" t="s">
        <v>11</v>
      </c>
      <c r="D60" s="126"/>
      <c r="E60" s="126"/>
      <c r="F60" s="126"/>
      <c r="G60" s="126"/>
      <c r="H60" s="126"/>
      <c r="I60" s="126"/>
      <c r="J60" s="126"/>
    </row>
    <row r="61" spans="2:10" ht="15.75" x14ac:dyDescent="0.25">
      <c r="B61" s="119"/>
      <c r="C61" s="126" t="s">
        <v>12</v>
      </c>
      <c r="D61" s="126"/>
      <c r="E61" s="126"/>
      <c r="F61" s="126"/>
      <c r="G61" s="126"/>
      <c r="H61" s="126"/>
      <c r="I61" s="126"/>
      <c r="J61" s="126"/>
    </row>
    <row r="62" spans="2:10" ht="15.75" x14ac:dyDescent="0.25">
      <c r="B62" s="119"/>
      <c r="C62" s="126" t="s">
        <v>97</v>
      </c>
      <c r="D62" s="126"/>
      <c r="E62" s="126"/>
      <c r="F62" s="126"/>
      <c r="G62" s="126"/>
      <c r="H62" s="126"/>
      <c r="I62" s="126"/>
      <c r="J62" s="126"/>
    </row>
    <row r="63" spans="2:10" ht="15.75" x14ac:dyDescent="0.25">
      <c r="B63" s="119"/>
      <c r="C63" s="126" t="s">
        <v>13</v>
      </c>
      <c r="D63" s="126"/>
      <c r="E63" s="126"/>
      <c r="F63" s="126"/>
      <c r="G63" s="126"/>
      <c r="H63" s="126"/>
      <c r="I63" s="126"/>
      <c r="J63" s="126"/>
    </row>
    <row r="64" spans="2:10" ht="15.75" x14ac:dyDescent="0.25">
      <c r="B64" s="119"/>
      <c r="C64" s="126" t="s">
        <v>112</v>
      </c>
      <c r="D64" s="126"/>
      <c r="E64" s="126"/>
      <c r="F64" s="126"/>
      <c r="G64" s="126"/>
      <c r="H64" s="126"/>
      <c r="I64" s="126"/>
      <c r="J64" s="126"/>
    </row>
    <row r="65" spans="2:10" customFormat="1" ht="15.75" x14ac:dyDescent="0.25">
      <c r="B65" s="13"/>
      <c r="C65" s="78"/>
      <c r="D65" s="79" t="s">
        <v>111</v>
      </c>
      <c r="E65" s="13"/>
      <c r="F65" s="13"/>
      <c r="G65" s="13"/>
      <c r="H65" s="13"/>
      <c r="I65" s="13"/>
      <c r="J65" s="13"/>
    </row>
    <row r="66" spans="2:10" ht="15.75" x14ac:dyDescent="0.25">
      <c r="B66" s="119"/>
      <c r="C66" s="126" t="s">
        <v>14</v>
      </c>
      <c r="D66" s="126"/>
      <c r="E66" s="126"/>
      <c r="F66" s="126"/>
      <c r="G66" s="126"/>
      <c r="H66" s="126"/>
      <c r="I66" s="126"/>
      <c r="J66" s="126"/>
    </row>
    <row r="67" spans="2:10" ht="15.75" x14ac:dyDescent="0.25">
      <c r="B67" s="119"/>
      <c r="C67" s="126" t="s">
        <v>15</v>
      </c>
      <c r="D67" s="126"/>
      <c r="E67" s="126"/>
      <c r="F67" s="126"/>
      <c r="G67" s="126"/>
      <c r="H67" s="126"/>
      <c r="I67" s="126"/>
      <c r="J67" s="126"/>
    </row>
    <row r="68" spans="2:10" ht="15.75" x14ac:dyDescent="0.25">
      <c r="B68" s="119"/>
      <c r="C68" s="126"/>
      <c r="D68" s="130" t="s">
        <v>16</v>
      </c>
      <c r="E68" s="126"/>
      <c r="F68" s="126"/>
      <c r="G68" s="126"/>
      <c r="H68" s="126"/>
      <c r="I68" s="126"/>
      <c r="J68" s="126"/>
    </row>
    <row r="69" spans="2:10" ht="15.75" x14ac:dyDescent="0.25">
      <c r="B69" s="119"/>
      <c r="C69" s="126" t="s">
        <v>219</v>
      </c>
      <c r="D69" s="126"/>
      <c r="E69" s="126"/>
      <c r="F69" s="126"/>
      <c r="G69" s="126"/>
      <c r="H69" s="126"/>
      <c r="I69" s="126"/>
      <c r="J69" s="126"/>
    </row>
    <row r="70" spans="2:10" ht="15.75" x14ac:dyDescent="0.25">
      <c r="B70" s="119"/>
      <c r="C70" s="126"/>
      <c r="D70" s="126"/>
      <c r="E70" s="126"/>
      <c r="F70" s="126"/>
      <c r="G70" s="126"/>
      <c r="H70" s="126"/>
      <c r="I70" s="126"/>
      <c r="J70" s="126"/>
    </row>
    <row r="71" spans="2:10" ht="15.75" x14ac:dyDescent="0.25">
      <c r="B71" s="119"/>
      <c r="C71" s="128" t="s">
        <v>82</v>
      </c>
      <c r="D71" s="126"/>
      <c r="E71" s="126"/>
      <c r="F71" s="126"/>
      <c r="G71" s="126"/>
      <c r="H71" s="126"/>
      <c r="I71" s="126"/>
      <c r="J71" s="126"/>
    </row>
    <row r="72" spans="2:10" ht="8.25" customHeight="1" x14ac:dyDescent="0.25">
      <c r="B72" s="119"/>
      <c r="C72" s="126"/>
      <c r="D72" s="126"/>
      <c r="E72" s="126"/>
      <c r="F72" s="126"/>
      <c r="G72" s="126"/>
      <c r="H72" s="126"/>
      <c r="I72" s="126"/>
      <c r="J72" s="126"/>
    </row>
    <row r="73" spans="2:10" ht="15.75" x14ac:dyDescent="0.25">
      <c r="B73" s="119"/>
      <c r="C73" s="131" t="s">
        <v>98</v>
      </c>
      <c r="D73" s="126"/>
      <c r="E73" s="126"/>
      <c r="F73" s="126"/>
      <c r="G73" s="126"/>
      <c r="H73" s="126"/>
      <c r="I73" s="126"/>
      <c r="J73" s="126"/>
    </row>
    <row r="74" spans="2:10" ht="15.75" x14ac:dyDescent="0.25">
      <c r="B74" s="119"/>
      <c r="C74" s="131" t="s">
        <v>107</v>
      </c>
      <c r="D74" s="126"/>
      <c r="E74" s="126"/>
      <c r="F74" s="126"/>
      <c r="G74" s="126"/>
      <c r="H74" s="126"/>
      <c r="I74" s="126"/>
      <c r="J74" s="126"/>
    </row>
    <row r="75" spans="2:10" ht="15.75" x14ac:dyDescent="0.25">
      <c r="B75" s="119"/>
      <c r="C75" s="131" t="s">
        <v>106</v>
      </c>
      <c r="D75" s="126"/>
      <c r="E75" s="126"/>
      <c r="F75" s="126"/>
      <c r="G75" s="126"/>
      <c r="H75" s="126"/>
      <c r="I75" s="126"/>
      <c r="J75" s="126"/>
    </row>
    <row r="76" spans="2:10" ht="15.75" x14ac:dyDescent="0.25">
      <c r="B76" s="119"/>
      <c r="C76" s="131" t="s">
        <v>220</v>
      </c>
      <c r="D76" s="126"/>
      <c r="E76" s="126"/>
      <c r="F76" s="126"/>
      <c r="G76" s="126"/>
      <c r="H76" s="126"/>
      <c r="I76" s="126"/>
      <c r="J76" s="126"/>
    </row>
    <row r="77" spans="2:10" ht="15.75" x14ac:dyDescent="0.25">
      <c r="B77" s="119"/>
      <c r="C77" s="131" t="s">
        <v>221</v>
      </c>
      <c r="D77" s="126"/>
      <c r="E77" s="126"/>
      <c r="F77" s="126"/>
      <c r="G77" s="126"/>
      <c r="H77" s="126"/>
      <c r="I77" s="126"/>
      <c r="J77" s="126"/>
    </row>
    <row r="78" spans="2:10" ht="15.75" x14ac:dyDescent="0.25">
      <c r="B78" s="119"/>
      <c r="C78" s="131" t="s">
        <v>222</v>
      </c>
      <c r="D78" s="126"/>
      <c r="E78" s="126"/>
      <c r="F78" s="126"/>
      <c r="G78" s="126"/>
      <c r="H78" s="126"/>
      <c r="I78" s="126"/>
      <c r="J78" s="126"/>
    </row>
    <row r="79" spans="2:10" ht="15.75" x14ac:dyDescent="0.25">
      <c r="B79" s="119"/>
      <c r="C79" s="131" t="s">
        <v>223</v>
      </c>
      <c r="D79" s="126"/>
      <c r="E79" s="126"/>
      <c r="F79" s="126"/>
      <c r="G79" s="126"/>
      <c r="H79" s="126"/>
      <c r="I79" s="126"/>
      <c r="J79" s="126"/>
    </row>
    <row r="80" spans="2:10" ht="15.75" x14ac:dyDescent="0.25">
      <c r="B80" s="119"/>
      <c r="C80" s="131" t="s">
        <v>108</v>
      </c>
      <c r="D80" s="126"/>
      <c r="E80" s="126"/>
      <c r="F80" s="126"/>
      <c r="G80" s="126"/>
      <c r="H80" s="126"/>
      <c r="I80" s="126"/>
      <c r="J80" s="126"/>
    </row>
    <row r="81" spans="2:10" ht="15.75" x14ac:dyDescent="0.25">
      <c r="B81" s="119"/>
      <c r="C81" s="132"/>
      <c r="D81" s="126"/>
      <c r="E81" s="126"/>
      <c r="F81" s="126"/>
      <c r="G81" s="126"/>
      <c r="H81" s="126"/>
      <c r="I81" s="126"/>
      <c r="J81" s="126"/>
    </row>
    <row r="82" spans="2:10" ht="15.75" x14ac:dyDescent="0.25">
      <c r="B82" s="119"/>
      <c r="C82" s="131" t="s">
        <v>224</v>
      </c>
      <c r="D82" s="126"/>
      <c r="E82" s="126"/>
      <c r="F82" s="126"/>
      <c r="G82" s="126"/>
      <c r="H82" s="126"/>
      <c r="I82" s="126"/>
      <c r="J82" s="126"/>
    </row>
    <row r="83" spans="2:10" ht="15.75" x14ac:dyDescent="0.25">
      <c r="B83" s="119"/>
      <c r="C83" s="133" t="s">
        <v>1</v>
      </c>
      <c r="D83" s="134" t="s">
        <v>225</v>
      </c>
      <c r="E83" s="126"/>
      <c r="F83" s="126"/>
      <c r="G83" s="126"/>
      <c r="H83" s="126"/>
      <c r="I83" s="126"/>
      <c r="J83" s="126"/>
    </row>
    <row r="84" spans="2:10" s="124" customFormat="1" ht="15.75" x14ac:dyDescent="0.25">
      <c r="B84" s="135"/>
      <c r="C84" s="133" t="s">
        <v>3</v>
      </c>
      <c r="D84" s="131" t="s">
        <v>17</v>
      </c>
      <c r="E84" s="131"/>
      <c r="F84" s="131"/>
      <c r="G84" s="131"/>
      <c r="H84" s="131"/>
      <c r="I84" s="131"/>
      <c r="J84" s="131"/>
    </row>
    <row r="85" spans="2:10" s="124" customFormat="1" ht="15.75" x14ac:dyDescent="0.25">
      <c r="B85" s="135"/>
      <c r="C85" s="133" t="s">
        <v>4</v>
      </c>
      <c r="D85" s="131" t="s">
        <v>18</v>
      </c>
      <c r="E85" s="131"/>
      <c r="F85" s="131"/>
      <c r="G85" s="131"/>
      <c r="H85" s="131"/>
      <c r="I85" s="131"/>
      <c r="J85" s="131"/>
    </row>
    <row r="86" spans="2:10" ht="15.75" x14ac:dyDescent="0.25">
      <c r="B86" s="119"/>
      <c r="C86" s="136"/>
      <c r="D86" s="126"/>
      <c r="E86" s="126"/>
      <c r="F86" s="126"/>
      <c r="G86" s="126"/>
      <c r="H86" s="126"/>
      <c r="I86" s="126"/>
      <c r="J86" s="126"/>
    </row>
    <row r="87" spans="2:10" ht="15.75" x14ac:dyDescent="0.25">
      <c r="B87" s="119"/>
      <c r="C87" s="137" t="s">
        <v>99</v>
      </c>
      <c r="D87" s="126"/>
      <c r="E87" s="126"/>
      <c r="F87" s="126"/>
      <c r="G87" s="126"/>
      <c r="H87" s="126"/>
      <c r="I87" s="126"/>
      <c r="J87" s="126"/>
    </row>
    <row r="88" spans="2:10" ht="15.75" x14ac:dyDescent="0.25">
      <c r="B88" s="119"/>
      <c r="C88" s="137" t="s">
        <v>100</v>
      </c>
      <c r="D88" s="126"/>
      <c r="E88" s="126"/>
      <c r="F88" s="126"/>
      <c r="G88" s="126"/>
      <c r="H88" s="126"/>
      <c r="I88" s="126"/>
      <c r="J88" s="126"/>
    </row>
    <row r="89" spans="2:10" ht="15.75" x14ac:dyDescent="0.25">
      <c r="B89" s="119"/>
      <c r="C89" s="137" t="s">
        <v>101</v>
      </c>
      <c r="D89" s="126"/>
      <c r="E89" s="126"/>
      <c r="F89" s="126"/>
      <c r="G89" s="126"/>
      <c r="H89" s="126"/>
      <c r="I89" s="126"/>
      <c r="J89" s="126"/>
    </row>
    <row r="90" spans="2:10" x14ac:dyDescent="0.25">
      <c r="B90" s="119"/>
      <c r="C90" s="119"/>
      <c r="D90" s="119"/>
      <c r="E90" s="119"/>
      <c r="F90" s="119"/>
      <c r="G90" s="119"/>
      <c r="H90" s="119"/>
      <c r="I90" s="119"/>
      <c r="J90" s="119"/>
    </row>
    <row r="91" spans="2:10" x14ac:dyDescent="0.25">
      <c r="B91" s="119"/>
      <c r="C91" s="119"/>
      <c r="D91" s="119"/>
      <c r="E91" s="119"/>
      <c r="F91" s="119"/>
      <c r="G91" s="119"/>
      <c r="H91" s="119"/>
      <c r="I91" s="119"/>
      <c r="J91" s="119"/>
    </row>
    <row r="92" spans="2:10" ht="18.75" x14ac:dyDescent="0.3">
      <c r="B92" s="118" t="str">
        <f>CONCATENATE($C$11," ",$D$11)</f>
        <v>4. Betriebswirtschaftliche Betrachtungen zur Betriebswirtschaftlichen Auswertung</v>
      </c>
      <c r="C92" s="119"/>
      <c r="D92" s="119"/>
      <c r="E92" s="119"/>
      <c r="F92" s="119"/>
      <c r="G92" s="119"/>
      <c r="H92" s="119"/>
      <c r="I92" s="119"/>
      <c r="J92" s="119"/>
    </row>
    <row r="93" spans="2:10" ht="9" customHeight="1" x14ac:dyDescent="0.25">
      <c r="B93" s="119"/>
      <c r="C93" s="119"/>
      <c r="D93" s="119"/>
      <c r="E93" s="119"/>
      <c r="F93" s="119"/>
      <c r="G93" s="119"/>
      <c r="H93" s="119"/>
      <c r="I93" s="119"/>
      <c r="J93" s="119"/>
    </row>
    <row r="94" spans="2:10" x14ac:dyDescent="0.25">
      <c r="B94" s="119"/>
      <c r="C94" s="119"/>
      <c r="D94" s="119"/>
      <c r="E94" s="119"/>
      <c r="F94" s="119"/>
      <c r="G94" s="119"/>
      <c r="H94" s="119"/>
      <c r="I94" s="119"/>
      <c r="J94" s="119"/>
    </row>
    <row r="95" spans="2:10" x14ac:dyDescent="0.25">
      <c r="B95" s="119"/>
      <c r="C95" s="119"/>
      <c r="D95" s="119"/>
      <c r="E95" s="119"/>
      <c r="F95" s="119"/>
      <c r="G95" s="119"/>
      <c r="H95" s="119"/>
      <c r="I95" s="119"/>
      <c r="J95" s="119"/>
    </row>
    <row r="96" spans="2:10" x14ac:dyDescent="0.25">
      <c r="B96" s="119"/>
      <c r="C96" s="119"/>
      <c r="D96" s="119"/>
      <c r="E96" s="119"/>
      <c r="F96" s="119"/>
      <c r="G96" s="119"/>
      <c r="H96" s="119"/>
      <c r="I96" s="119"/>
      <c r="J96" s="119"/>
    </row>
    <row r="97" spans="2:10" x14ac:dyDescent="0.25">
      <c r="B97" s="119"/>
      <c r="C97" s="119"/>
      <c r="D97" s="119"/>
      <c r="E97" s="119"/>
      <c r="F97" s="119"/>
      <c r="G97" s="119"/>
      <c r="H97" s="119"/>
      <c r="I97" s="119"/>
      <c r="J97" s="119"/>
    </row>
    <row r="98" spans="2:10" x14ac:dyDescent="0.25">
      <c r="B98" s="119"/>
      <c r="C98" s="119"/>
      <c r="D98" s="119"/>
      <c r="E98" s="119"/>
      <c r="F98" s="119"/>
      <c r="G98" s="119"/>
      <c r="H98" s="119"/>
      <c r="I98" s="119"/>
      <c r="J98" s="119"/>
    </row>
    <row r="99" spans="2:10" x14ac:dyDescent="0.25">
      <c r="B99" s="119"/>
      <c r="C99" s="119"/>
      <c r="D99" s="119"/>
      <c r="E99" s="119"/>
      <c r="F99" s="119"/>
      <c r="G99" s="119"/>
      <c r="H99" s="119"/>
      <c r="I99" s="119"/>
      <c r="J99" s="119"/>
    </row>
    <row r="100" spans="2:10" x14ac:dyDescent="0.25">
      <c r="B100" s="119"/>
      <c r="C100" s="119"/>
      <c r="D100" s="119"/>
      <c r="E100" s="119"/>
      <c r="F100" s="119"/>
      <c r="G100" s="119"/>
      <c r="H100" s="119"/>
      <c r="I100" s="119"/>
      <c r="J100" s="119"/>
    </row>
    <row r="101" spans="2:10" x14ac:dyDescent="0.25">
      <c r="B101" s="119"/>
      <c r="C101" s="119"/>
      <c r="D101" s="119"/>
      <c r="E101" s="119"/>
      <c r="F101" s="119"/>
      <c r="G101" s="119"/>
      <c r="H101" s="119"/>
      <c r="I101" s="119"/>
      <c r="J101" s="119"/>
    </row>
    <row r="102" spans="2:10" x14ac:dyDescent="0.25">
      <c r="B102" s="119"/>
      <c r="C102" s="119"/>
      <c r="D102" s="119"/>
      <c r="E102" s="119"/>
      <c r="F102" s="119"/>
      <c r="G102" s="119"/>
      <c r="H102" s="119"/>
      <c r="I102" s="119"/>
      <c r="J102" s="119"/>
    </row>
    <row r="103" spans="2:10" x14ac:dyDescent="0.25">
      <c r="B103" s="119"/>
      <c r="C103" s="119"/>
      <c r="D103" s="119"/>
      <c r="E103" s="119"/>
      <c r="F103" s="119"/>
      <c r="G103" s="119"/>
      <c r="H103" s="119"/>
      <c r="I103" s="119"/>
      <c r="J103" s="119"/>
    </row>
    <row r="104" spans="2:10" x14ac:dyDescent="0.25">
      <c r="B104" s="119"/>
      <c r="C104" s="119"/>
      <c r="D104" s="119"/>
      <c r="E104" s="119"/>
      <c r="F104" s="119"/>
      <c r="G104" s="119"/>
      <c r="H104" s="119"/>
      <c r="I104" s="119"/>
      <c r="J104" s="119"/>
    </row>
    <row r="105" spans="2:10" x14ac:dyDescent="0.25">
      <c r="B105" s="119"/>
      <c r="C105" s="119"/>
      <c r="D105" s="119"/>
      <c r="E105" s="119"/>
      <c r="F105" s="119"/>
      <c r="G105" s="119"/>
      <c r="H105" s="119"/>
      <c r="I105" s="119"/>
      <c r="J105" s="119"/>
    </row>
    <row r="106" spans="2:10" x14ac:dyDescent="0.25">
      <c r="B106" s="119"/>
      <c r="C106" s="119"/>
      <c r="D106" s="119"/>
      <c r="E106" s="119"/>
      <c r="F106" s="119"/>
      <c r="G106" s="119"/>
      <c r="H106" s="119"/>
      <c r="I106" s="119"/>
      <c r="J106" s="119"/>
    </row>
    <row r="107" spans="2:10" x14ac:dyDescent="0.25">
      <c r="B107" s="119"/>
      <c r="C107" s="119"/>
      <c r="D107" s="119"/>
      <c r="E107" s="119"/>
      <c r="F107" s="119"/>
      <c r="G107" s="119"/>
      <c r="H107" s="119"/>
      <c r="I107" s="119"/>
      <c r="J107" s="119"/>
    </row>
    <row r="108" spans="2:10" x14ac:dyDescent="0.25">
      <c r="B108" s="119"/>
      <c r="C108" s="119"/>
      <c r="D108" s="119"/>
      <c r="E108" s="119"/>
      <c r="F108" s="119"/>
      <c r="G108" s="119"/>
      <c r="H108" s="119"/>
      <c r="I108" s="119"/>
      <c r="J108" s="119"/>
    </row>
    <row r="109" spans="2:10" x14ac:dyDescent="0.25">
      <c r="B109" s="119"/>
      <c r="C109" s="119"/>
      <c r="D109" s="119"/>
      <c r="E109" s="119"/>
      <c r="F109" s="119"/>
      <c r="G109" s="119"/>
      <c r="H109" s="119"/>
      <c r="I109" s="119"/>
      <c r="J109" s="119"/>
    </row>
    <row r="110" spans="2:10" x14ac:dyDescent="0.25">
      <c r="B110" s="119"/>
      <c r="C110" s="119"/>
      <c r="D110" s="119"/>
      <c r="E110" s="119"/>
      <c r="F110" s="119"/>
      <c r="G110" s="119"/>
      <c r="H110" s="119"/>
      <c r="I110" s="119"/>
      <c r="J110" s="119"/>
    </row>
    <row r="111" spans="2:10" x14ac:dyDescent="0.25">
      <c r="B111" s="119"/>
      <c r="C111" s="119"/>
      <c r="D111" s="119"/>
      <c r="E111" s="119"/>
      <c r="F111" s="119"/>
      <c r="G111" s="119"/>
      <c r="H111" s="119"/>
      <c r="I111" s="119"/>
      <c r="J111" s="119"/>
    </row>
    <row r="112" spans="2:10" x14ac:dyDescent="0.25">
      <c r="B112" s="119"/>
      <c r="C112" s="119"/>
      <c r="D112" s="119"/>
      <c r="E112" s="119"/>
      <c r="F112" s="119"/>
      <c r="G112" s="119"/>
      <c r="H112" s="119"/>
      <c r="I112" s="119"/>
      <c r="J112" s="119"/>
    </row>
    <row r="113" spans="2:10" x14ac:dyDescent="0.25">
      <c r="B113" s="119"/>
      <c r="C113" s="119"/>
      <c r="D113" s="119"/>
      <c r="E113" s="119"/>
      <c r="F113" s="119"/>
      <c r="G113" s="119"/>
      <c r="H113" s="119"/>
      <c r="I113" s="119"/>
      <c r="J113" s="119"/>
    </row>
    <row r="114" spans="2:10" x14ac:dyDescent="0.25">
      <c r="B114" s="119"/>
      <c r="C114" s="119"/>
      <c r="D114" s="119"/>
      <c r="E114" s="119"/>
      <c r="F114" s="119"/>
      <c r="G114" s="119"/>
      <c r="H114" s="119"/>
      <c r="I114" s="119"/>
      <c r="J114" s="119"/>
    </row>
    <row r="115" spans="2:10" x14ac:dyDescent="0.25">
      <c r="B115" s="119"/>
      <c r="C115" s="119"/>
      <c r="D115" s="119"/>
      <c r="E115" s="119"/>
      <c r="F115" s="119"/>
      <c r="G115" s="119"/>
      <c r="H115" s="119"/>
      <c r="I115" s="119"/>
      <c r="J115" s="119"/>
    </row>
    <row r="116" spans="2:10" x14ac:dyDescent="0.25">
      <c r="B116" s="119"/>
      <c r="C116" s="119"/>
      <c r="D116" s="119"/>
      <c r="E116" s="119"/>
      <c r="F116" s="119"/>
      <c r="G116" s="119"/>
      <c r="H116" s="119"/>
      <c r="I116" s="119"/>
      <c r="J116" s="119"/>
    </row>
    <row r="117" spans="2:10" x14ac:dyDescent="0.25">
      <c r="B117" s="119"/>
      <c r="C117" s="119"/>
      <c r="D117" s="119"/>
      <c r="E117" s="119"/>
      <c r="F117" s="119"/>
      <c r="G117" s="119"/>
      <c r="H117" s="119"/>
      <c r="I117" s="119"/>
      <c r="J117" s="119"/>
    </row>
    <row r="118" spans="2:10" x14ac:dyDescent="0.25">
      <c r="B118" s="119"/>
      <c r="C118" s="119"/>
      <c r="D118" s="119"/>
      <c r="E118" s="119"/>
      <c r="F118" s="119"/>
      <c r="G118" s="119"/>
      <c r="H118" s="119"/>
      <c r="I118" s="119"/>
      <c r="J118" s="119"/>
    </row>
    <row r="119" spans="2:10" x14ac:dyDescent="0.25">
      <c r="B119" s="119"/>
      <c r="C119" s="119"/>
      <c r="D119" s="119"/>
      <c r="E119" s="119"/>
      <c r="F119" s="119"/>
      <c r="G119" s="119"/>
      <c r="H119" s="119"/>
      <c r="I119" s="119"/>
      <c r="J119" s="119"/>
    </row>
    <row r="120" spans="2:10" x14ac:dyDescent="0.25">
      <c r="B120" s="119"/>
      <c r="C120" s="119"/>
      <c r="D120" s="119"/>
      <c r="E120" s="119"/>
      <c r="F120" s="119"/>
      <c r="G120" s="119"/>
      <c r="H120" s="119"/>
      <c r="I120" s="119"/>
      <c r="J120" s="119"/>
    </row>
    <row r="121" spans="2:10" x14ac:dyDescent="0.25">
      <c r="B121" s="119"/>
      <c r="C121" s="119"/>
      <c r="D121" s="119"/>
      <c r="E121" s="119"/>
      <c r="F121" s="119"/>
      <c r="G121" s="119"/>
      <c r="H121" s="119"/>
      <c r="I121" s="119"/>
      <c r="J121" s="119"/>
    </row>
    <row r="122" spans="2:10" x14ac:dyDescent="0.25">
      <c r="B122" s="119"/>
      <c r="C122" s="119"/>
      <c r="D122" s="119"/>
      <c r="E122" s="119"/>
      <c r="F122" s="119"/>
      <c r="G122" s="119"/>
      <c r="H122" s="119"/>
      <c r="I122" s="119"/>
      <c r="J122" s="119"/>
    </row>
    <row r="123" spans="2:10" x14ac:dyDescent="0.25">
      <c r="B123" s="119"/>
      <c r="C123" s="119"/>
      <c r="D123" s="119"/>
      <c r="E123" s="119"/>
      <c r="F123" s="119"/>
      <c r="G123" s="119"/>
      <c r="H123" s="119"/>
      <c r="I123" s="119"/>
      <c r="J123" s="119"/>
    </row>
    <row r="124" spans="2:10" x14ac:dyDescent="0.25">
      <c r="B124" s="119"/>
      <c r="C124" s="119"/>
      <c r="D124" s="119"/>
      <c r="E124" s="119"/>
      <c r="F124" s="119"/>
      <c r="G124" s="119"/>
      <c r="H124" s="119"/>
      <c r="I124" s="119"/>
      <c r="J124" s="119"/>
    </row>
    <row r="125" spans="2:10" x14ac:dyDescent="0.25">
      <c r="B125" s="119"/>
      <c r="C125" s="119"/>
      <c r="D125" s="119"/>
      <c r="E125" s="119"/>
      <c r="F125" s="119"/>
      <c r="G125" s="119"/>
      <c r="H125" s="119"/>
      <c r="I125" s="119"/>
      <c r="J125" s="119"/>
    </row>
    <row r="126" spans="2:10" x14ac:dyDescent="0.25">
      <c r="B126" s="119"/>
      <c r="C126" s="119"/>
      <c r="D126" s="119"/>
      <c r="E126" s="119"/>
      <c r="F126" s="119"/>
      <c r="G126" s="119"/>
      <c r="H126" s="119"/>
      <c r="I126" s="119"/>
      <c r="J126" s="119"/>
    </row>
    <row r="127" spans="2:10" x14ac:dyDescent="0.25">
      <c r="B127" s="119"/>
      <c r="C127" s="119"/>
      <c r="D127" s="119"/>
      <c r="E127" s="119"/>
      <c r="F127" s="119"/>
      <c r="G127" s="119"/>
      <c r="H127" s="119"/>
      <c r="I127" s="119"/>
      <c r="J127" s="119"/>
    </row>
    <row r="128" spans="2:10" x14ac:dyDescent="0.25">
      <c r="B128" s="119"/>
      <c r="C128" s="119"/>
      <c r="D128" s="119"/>
      <c r="E128" s="119"/>
      <c r="F128" s="119"/>
      <c r="G128" s="119"/>
      <c r="H128" s="119"/>
      <c r="I128" s="119"/>
      <c r="J128" s="119"/>
    </row>
    <row r="129" spans="2:10" x14ac:dyDescent="0.25">
      <c r="B129" s="119"/>
      <c r="C129" s="119"/>
      <c r="D129" s="119"/>
      <c r="E129" s="119"/>
      <c r="F129" s="119"/>
      <c r="G129" s="119"/>
      <c r="H129" s="119"/>
      <c r="I129" s="119"/>
      <c r="J129" s="119"/>
    </row>
    <row r="130" spans="2:10" x14ac:dyDescent="0.25">
      <c r="B130" s="119"/>
      <c r="C130" s="119"/>
      <c r="D130" s="119"/>
      <c r="E130" s="119"/>
      <c r="F130" s="119"/>
      <c r="G130" s="119"/>
      <c r="H130" s="119"/>
      <c r="I130" s="119"/>
      <c r="J130" s="119"/>
    </row>
    <row r="131" spans="2:10" x14ac:dyDescent="0.25">
      <c r="B131" s="119"/>
      <c r="C131" s="119"/>
      <c r="D131" s="119"/>
      <c r="E131" s="119"/>
      <c r="F131" s="119"/>
      <c r="G131" s="119"/>
      <c r="H131" s="119"/>
      <c r="I131" s="119"/>
      <c r="J131" s="119"/>
    </row>
    <row r="132" spans="2:10" x14ac:dyDescent="0.25">
      <c r="B132" s="119"/>
      <c r="C132" s="119"/>
      <c r="D132" s="119"/>
      <c r="E132" s="119"/>
      <c r="F132" s="119"/>
      <c r="G132" s="119"/>
      <c r="H132" s="119"/>
      <c r="I132" s="119"/>
      <c r="J132" s="119"/>
    </row>
    <row r="133" spans="2:10" x14ac:dyDescent="0.25">
      <c r="B133" s="119"/>
      <c r="C133" s="119"/>
      <c r="D133" s="119"/>
      <c r="E133" s="119"/>
      <c r="F133" s="119"/>
      <c r="G133" s="119"/>
      <c r="H133" s="119"/>
      <c r="I133" s="119"/>
      <c r="J133" s="119"/>
    </row>
    <row r="134" spans="2:10" x14ac:dyDescent="0.25">
      <c r="B134" s="119"/>
      <c r="C134" s="119"/>
      <c r="D134" s="119"/>
      <c r="E134" s="119"/>
      <c r="F134" s="119"/>
      <c r="G134" s="119"/>
      <c r="H134" s="119"/>
      <c r="I134" s="119"/>
      <c r="J134" s="119"/>
    </row>
    <row r="135" spans="2:10" x14ac:dyDescent="0.25">
      <c r="B135" s="119"/>
      <c r="C135" s="119"/>
      <c r="D135" s="119"/>
      <c r="E135" s="119"/>
      <c r="F135" s="119"/>
      <c r="G135" s="119"/>
      <c r="H135" s="119"/>
      <c r="I135" s="119"/>
      <c r="J135" s="119"/>
    </row>
    <row r="136" spans="2:10" x14ac:dyDescent="0.25">
      <c r="B136" s="119"/>
      <c r="C136" s="119"/>
      <c r="D136" s="119"/>
      <c r="E136" s="119"/>
      <c r="F136" s="119"/>
      <c r="G136" s="119"/>
      <c r="H136" s="119"/>
      <c r="I136" s="119"/>
      <c r="J136" s="119"/>
    </row>
    <row r="137" spans="2:10" x14ac:dyDescent="0.25">
      <c r="B137" s="119"/>
      <c r="C137" s="119"/>
      <c r="D137" s="119"/>
      <c r="E137" s="119"/>
      <c r="F137" s="119"/>
      <c r="G137" s="119"/>
      <c r="H137" s="119"/>
      <c r="I137" s="119"/>
      <c r="J137" s="119"/>
    </row>
    <row r="138" spans="2:10" x14ac:dyDescent="0.25">
      <c r="B138" s="119"/>
      <c r="C138" s="119"/>
      <c r="D138" s="119"/>
      <c r="E138" s="119"/>
      <c r="F138" s="119"/>
      <c r="G138" s="119"/>
      <c r="H138" s="119"/>
      <c r="I138" s="119"/>
      <c r="J138" s="119"/>
    </row>
    <row r="139" spans="2:10" x14ac:dyDescent="0.25">
      <c r="B139" s="119"/>
      <c r="C139" s="119"/>
      <c r="D139" s="119"/>
      <c r="E139" s="119"/>
      <c r="F139" s="119"/>
      <c r="G139" s="119"/>
      <c r="H139" s="119"/>
      <c r="I139" s="119"/>
      <c r="J139" s="119"/>
    </row>
    <row r="140" spans="2:10" x14ac:dyDescent="0.25">
      <c r="B140" s="119"/>
      <c r="C140" s="119"/>
      <c r="D140" s="119"/>
      <c r="E140" s="119"/>
      <c r="F140" s="119"/>
      <c r="G140" s="119"/>
      <c r="H140" s="119"/>
      <c r="I140" s="119"/>
      <c r="J140" s="119"/>
    </row>
    <row r="141" spans="2:10" x14ac:dyDescent="0.25">
      <c r="B141" s="119"/>
      <c r="C141" s="119"/>
      <c r="D141" s="119"/>
      <c r="E141" s="119"/>
      <c r="F141" s="119"/>
      <c r="G141" s="119"/>
      <c r="H141" s="119"/>
      <c r="I141" s="119"/>
      <c r="J141" s="119"/>
    </row>
    <row r="142" spans="2:10" x14ac:dyDescent="0.25">
      <c r="B142" s="119"/>
      <c r="C142" s="119"/>
      <c r="D142" s="119"/>
      <c r="E142" s="119"/>
      <c r="F142" s="119"/>
      <c r="G142" s="119"/>
      <c r="H142" s="119"/>
      <c r="I142" s="119"/>
      <c r="J142" s="119"/>
    </row>
    <row r="143" spans="2:10" x14ac:dyDescent="0.25">
      <c r="B143" s="119"/>
      <c r="C143" s="119"/>
      <c r="D143" s="119"/>
      <c r="E143" s="119"/>
      <c r="F143" s="119"/>
      <c r="G143" s="119"/>
      <c r="H143" s="119"/>
      <c r="I143" s="119"/>
      <c r="J143" s="119"/>
    </row>
    <row r="144" spans="2:10" x14ac:dyDescent="0.25">
      <c r="B144" s="119"/>
      <c r="C144" s="119"/>
      <c r="D144" s="119"/>
      <c r="E144" s="119"/>
      <c r="F144" s="119"/>
      <c r="G144" s="119"/>
      <c r="H144" s="119"/>
      <c r="I144" s="119"/>
      <c r="J144" s="119"/>
    </row>
    <row r="145" spans="2:10" ht="15.75" x14ac:dyDescent="0.25">
      <c r="B145" s="119"/>
      <c r="C145" s="138" t="s">
        <v>226</v>
      </c>
      <c r="D145" s="138"/>
      <c r="E145" s="119"/>
      <c r="F145" s="119"/>
      <c r="G145" s="119"/>
      <c r="H145" s="119"/>
      <c r="I145" s="119"/>
      <c r="J145" s="119"/>
    </row>
    <row r="146" spans="2:10" x14ac:dyDescent="0.25">
      <c r="B146" s="119"/>
      <c r="C146" s="119"/>
      <c r="D146" s="119"/>
      <c r="E146" s="119"/>
      <c r="F146" s="119"/>
      <c r="G146" s="119"/>
      <c r="H146" s="119"/>
      <c r="I146" s="119"/>
      <c r="J146" s="77" t="s">
        <v>110</v>
      </c>
    </row>
  </sheetData>
  <sheetProtection password="E783" sheet="1" objects="1" scenarios="1"/>
  <mergeCells count="6">
    <mergeCell ref="F17:G17"/>
    <mergeCell ref="F18:G18"/>
    <mergeCell ref="F19:G19"/>
    <mergeCell ref="F20:G20"/>
    <mergeCell ref="F21:G21"/>
    <mergeCell ref="C145:D145"/>
  </mergeCells>
  <hyperlinks>
    <hyperlink ref="D68" r:id="rId1"/>
    <hyperlink ref="D8" location="Erstens" display="Technische Informationen zur Anwendung des Tools"/>
    <hyperlink ref="D10" location="Drittens" display="Kostenlose Version vers. Premiumversion"/>
    <hyperlink ref="D11" location="Viertens" display="Betriebswirtschaftliche Betrachtungen zur Betriebswirtschaftlichen Auswertung"/>
    <hyperlink ref="F17" location="'PLAN BWA Monate'!A1" display="PPLAN BWA Monate"/>
    <hyperlink ref="D83" r:id="rId2" display="Sie senden eine E-Mail an Service@ControllerSpielwiese.de mit Ihrer Rechnungsadresse und dem Stichwort PLAN-BWA"/>
    <hyperlink ref="F18" location="'PLAN BWA kumuliert'!A1" display="PLAN BWA kumuliert"/>
    <hyperlink ref="F19" location="'PLAN BWA Monate mit %'!A1" display="PLAN BWA Monate in %"/>
    <hyperlink ref="D9" location="Zweitens" display="Praktische Hinweise zum Erstellen/Ausfüllen der Betriebswirtschaftlichen Auswertung"/>
    <hyperlink ref="F21" location="'PLAN BWA Monate mit %'!A1" display="PLAN BWA Monate in %"/>
    <hyperlink ref="F21:G21" location="Visualisierung!A1" display="Visualisierung"/>
    <hyperlink ref="C145" r:id="rId3" display="Kennzahlendefinition  auf der ControllerSpielwiese"/>
    <hyperlink ref="J146" location="Erstens" display="Technische Informationen zur Anwendung für das Liquiditätsplanungs-Tool"/>
    <hyperlink ref="D65" r:id="rId4"/>
    <hyperlink ref="F20" location="'PLAN BWA Monate mit %'!A1" display="PLAN BWA Monate in %"/>
    <hyperlink ref="F20:G20" location="'Plan Bilanz Monate'!A1" display="Plan Bilanz Monate"/>
    <hyperlink ref="F18:G18" location="'Plan BWA kum'!A1" display="Plan BWA kum"/>
  </hyperlinks>
  <pageMargins left="0.31496062992125984" right="0" top="0.39370078740157483" bottom="0.23622047244094491" header="0" footer="0"/>
  <pageSetup paperSize="9" scale="95" orientation="landscape" r:id="rId5"/>
  <headerFooter>
    <oddFooter>&amp;L&amp;8C by ControllerSpielwiese.de&amp;C&amp;8Seite &amp;P&amp;R&amp;8Verfasser: Joachim Becker</oddFooter>
  </headerFooter>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Plan BWA Monate</vt:lpstr>
      <vt:lpstr>Plan BWA kum</vt:lpstr>
      <vt:lpstr>Plan BWA Monate mit %</vt:lpstr>
      <vt:lpstr>Visualisierung</vt:lpstr>
      <vt:lpstr>Plan Bilanz Monate</vt:lpstr>
      <vt:lpstr>Anwendungshilfe</vt:lpstr>
      <vt:lpstr>Anwendungshilfe!Drittens</vt:lpstr>
      <vt:lpstr>'Plan BWA kum'!Druckbereich</vt:lpstr>
      <vt:lpstr>'Plan BWA Monate'!Druckbereich</vt:lpstr>
      <vt:lpstr>'Plan BWA Monate mit %'!Druckbereich</vt:lpstr>
      <vt:lpstr>Visualisierung!Druckbereich</vt:lpstr>
      <vt:lpstr>Anwendungshilfe!Drucktitel</vt:lpstr>
      <vt:lpstr>Anwendungshilfe!Erstens</vt:lpstr>
      <vt:lpstr>Anwendungshilfe!Viertens</vt:lpstr>
      <vt:lpstr>Anwendungshilfe!Zweitens</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Betriebswirtschalftliche Auswertung BWA</dc:title>
  <dc:subject>Betriebswirtschalftliche Auswertung BWA</dc:subject>
  <dc:creator>ControllerSpielwiese</dc:creator>
  <cp:keywords>Betriebswirtschalftliche Auswertung BWA Standard-BWA kurzfristige Erfolgsrechnung</cp:keywords>
  <dc:description>Copyright by Joachim Becker WebSolutions
https://www.controllerspielwiese.de</dc:description>
  <cp:lastModifiedBy>ControllerSpielwiese</cp:lastModifiedBy>
  <cp:lastPrinted>2022-10-04T16:57:10Z</cp:lastPrinted>
  <dcterms:created xsi:type="dcterms:W3CDTF">2022-10-02T09:56:20Z</dcterms:created>
  <dcterms:modified xsi:type="dcterms:W3CDTF">2024-10-03T16:02:27Z</dcterms:modified>
  <cp:category>Finanzen und Controlling BWA</cp:category>
</cp:coreProperties>
</file>